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Střecha" sheetId="2" r:id="rId2"/>
    <sheet name="002 - Komíny" sheetId="3" r:id="rId3"/>
    <sheet name="003 - Hromosvod  -  MŠ Ak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'001 - Střecha'!$C$129:$K$254</definedName>
    <definedName name="_xlnm.Print_Area" localSheetId="1">'001 - Střecha'!$C$4:$J$76,'001 - Střecha'!$C$82:$J$111,'001 - Střecha'!$C$117:$K$254</definedName>
    <definedName name="_xlnm.Print_Titles" localSheetId="1">'001 - Střecha'!$129:$129</definedName>
    <definedName name="_xlnm._FilterDatabase" localSheetId="2" hidden="1">'002 - Komíny'!$C$124:$K$186</definedName>
    <definedName name="_xlnm.Print_Area" localSheetId="2">'002 - Komíny'!$C$4:$J$76,'002 - Komíny'!$C$82:$J$106,'002 - Komíny'!$C$112:$K$186</definedName>
    <definedName name="_xlnm.Print_Titles" localSheetId="2">'002 - Komíny'!$124:$124</definedName>
    <definedName name="_xlnm._FilterDatabase" localSheetId="3" hidden="1">'003 - Hromosvod  -  MŠ Ak...'!$C$124:$K$182</definedName>
    <definedName name="_xlnm.Print_Area" localSheetId="3">'003 - Hromosvod  -  MŠ Ak...'!$C$4:$J$76,'003 - Hromosvod  -  MŠ Ak...'!$C$82:$J$106,'003 - Hromosvod  -  MŠ Ak...'!$C$112:$K$182</definedName>
    <definedName name="_xlnm.Print_Titles" localSheetId="3">'003 - Hromosvod  -  MŠ Ak...'!$124:$124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82"/>
  <c r="BH182"/>
  <c r="BG182"/>
  <c r="BF182"/>
  <c r="T182"/>
  <c r="T181"/>
  <c r="T180"/>
  <c r="R182"/>
  <c r="R181"/>
  <c r="R180"/>
  <c r="P182"/>
  <c r="P181"/>
  <c r="P180"/>
  <c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115"/>
  <c i="3" r="J37"/>
  <c r="J36"/>
  <c i="1" r="AY96"/>
  <c i="3" r="J35"/>
  <c i="1" r="AX96"/>
  <c i="3" r="BI186"/>
  <c r="BH186"/>
  <c r="BG186"/>
  <c r="BF186"/>
  <c r="T186"/>
  <c r="T185"/>
  <c r="T184"/>
  <c r="R186"/>
  <c r="R185"/>
  <c r="R184"/>
  <c r="P186"/>
  <c r="P185"/>
  <c r="P184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115"/>
  <c i="2" r="J37"/>
  <c r="J36"/>
  <c i="1" r="AY95"/>
  <c i="2" r="J35"/>
  <c i="1" r="AX95"/>
  <c i="2"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127"/>
  <c r="J17"/>
  <c r="J12"/>
  <c r="J124"/>
  <c r="E7"/>
  <c r="E85"/>
  <c i="1" r="L90"/>
  <c r="AM90"/>
  <c r="AM89"/>
  <c r="L89"/>
  <c r="AM87"/>
  <c r="L87"/>
  <c r="L85"/>
  <c r="L84"/>
  <c i="2" r="J213"/>
  <c r="BK204"/>
  <c r="J193"/>
  <c r="J174"/>
  <c r="J145"/>
  <c r="J253"/>
  <c r="J248"/>
  <c r="J245"/>
  <c r="BK241"/>
  <c r="BK238"/>
  <c r="J234"/>
  <c r="BK226"/>
  <c r="BK221"/>
  <c r="J215"/>
  <c r="J167"/>
  <c r="BK147"/>
  <c r="BK186"/>
  <c r="F37"/>
  <c i="4" r="J168"/>
  <c r="J160"/>
  <c r="BK167"/>
  <c r="J142"/>
  <c r="J128"/>
  <c r="BK166"/>
  <c r="BK161"/>
  <c r="BK147"/>
  <c r="J134"/>
  <c r="BK143"/>
  <c i="2" r="BK211"/>
  <c r="BK202"/>
  <c r="BK173"/>
  <c r="BK253"/>
  <c r="BK247"/>
  <c r="BK242"/>
  <c r="J238"/>
  <c r="BK230"/>
  <c r="BK224"/>
  <c r="J211"/>
  <c r="J162"/>
  <c r="J143"/>
  <c r="J155"/>
  <c r="BK217"/>
  <c r="BK140"/>
  <c r="BK196"/>
  <c r="BK146"/>
  <c i="3" r="J157"/>
  <c r="BK186"/>
  <c r="J163"/>
  <c r="BK163"/>
  <c r="BK143"/>
  <c r="BK137"/>
  <c i="4" r="J176"/>
  <c r="BK177"/>
  <c r="J152"/>
  <c r="J135"/>
  <c r="J163"/>
  <c r="J148"/>
  <c r="J157"/>
  <c r="BK142"/>
  <c r="BK128"/>
  <c i="2" r="BK228"/>
  <c r="J220"/>
  <c r="J184"/>
  <c r="BK158"/>
  <c r="J134"/>
  <c r="J152"/>
  <c r="J183"/>
  <c r="J200"/>
  <c r="BK178"/>
  <c r="F35"/>
  <c i="4" r="BK169"/>
  <c r="J150"/>
  <c r="J158"/>
  <c r="BK135"/>
  <c r="BK132"/>
  <c i="2" r="BK254"/>
  <c r="BK208"/>
  <c r="J196"/>
  <c r="BK150"/>
  <c r="F36"/>
  <c r="BK145"/>
  <c i="3" r="J181"/>
  <c r="BK183"/>
  <c r="J132"/>
  <c r="J147"/>
  <c r="BK132"/>
  <c r="J155"/>
  <c i="4" r="BK176"/>
  <c r="BK173"/>
  <c i="2" r="J164"/>
  <c r="BK161"/>
  <c r="J194"/>
  <c r="J158"/>
  <c r="F34"/>
  <c i="3" r="J146"/>
  <c r="BK157"/>
  <c r="BK141"/>
  <c i="4" r="J164"/>
  <c r="J173"/>
  <c r="BK154"/>
  <c r="J162"/>
  <c r="J140"/>
  <c r="BK150"/>
  <c i="2" r="BK220"/>
  <c r="J204"/>
  <c r="BK189"/>
  <c r="J169"/>
  <c r="BK143"/>
  <c r="BK249"/>
  <c r="BK246"/>
  <c r="BK243"/>
  <c r="BK240"/>
  <c r="J237"/>
  <c r="J232"/>
  <c r="BK218"/>
  <c r="J181"/>
  <c r="J153"/>
  <c r="J254"/>
  <c r="J147"/>
  <c r="J191"/>
  <c r="BK198"/>
  <c r="BK169"/>
  <c r="J136"/>
  <c i="3" r="BK156"/>
  <c r="BK181"/>
  <c r="J139"/>
  <c r="BK146"/>
  <c r="BK158"/>
  <c r="J130"/>
  <c i="4" r="BK175"/>
  <c r="BK155"/>
  <c r="BK157"/>
  <c r="BK133"/>
  <c r="J147"/>
  <c r="J153"/>
  <c r="BK136"/>
  <c r="BK140"/>
  <c i="2" r="BK215"/>
  <c r="J206"/>
  <c r="BK191"/>
  <c r="BK149"/>
  <c r="J247"/>
  <c r="J243"/>
  <c r="BK239"/>
  <c r="BK234"/>
  <c r="BK222"/>
  <c r="BK213"/>
  <c r="J173"/>
  <c i="1" r="AS94"/>
  <c i="2" r="BK164"/>
  <c r="BK193"/>
  <c r="J149"/>
  <c i="3" r="BK177"/>
  <c r="BK139"/>
  <c r="J164"/>
  <c r="BK160"/>
  <c r="BK168"/>
  <c r="BK130"/>
  <c r="J156"/>
  <c r="BK128"/>
  <c i="4" r="BK172"/>
  <c r="J166"/>
  <c r="J175"/>
  <c r="J154"/>
  <c r="BK139"/>
  <c r="J172"/>
  <c r="BK148"/>
  <c r="BK160"/>
  <c r="BK158"/>
  <c r="BK129"/>
  <c i="2" r="J214"/>
  <c r="BK206"/>
  <c r="J198"/>
  <c r="BK183"/>
  <c r="BK162"/>
  <c r="J146"/>
  <c r="BK250"/>
  <c r="BK248"/>
  <c r="BK244"/>
  <c r="J242"/>
  <c r="J239"/>
  <c r="J235"/>
  <c r="J228"/>
  <c r="BK219"/>
  <c r="J186"/>
  <c r="BK176"/>
  <c r="BK155"/>
  <c r="J141"/>
  <c r="BK167"/>
  <c r="J218"/>
  <c r="J178"/>
  <c r="J221"/>
  <c r="J189"/>
  <c r="J176"/>
  <c r="BK138"/>
  <c i="3" r="J160"/>
  <c r="J141"/>
  <c r="J168"/>
  <c r="J172"/>
  <c r="BK161"/>
  <c r="J169"/>
  <c r="J166"/>
  <c r="J136"/>
  <c r="BK166"/>
  <c r="J143"/>
  <c r="BK155"/>
  <c i="4" r="BK170"/>
  <c r="BK165"/>
  <c r="BK144"/>
  <c r="BK163"/>
  <c r="J143"/>
  <c r="BK179"/>
  <c r="BK168"/>
  <c r="BK145"/>
  <c r="BK131"/>
  <c r="BK162"/>
  <c r="J161"/>
  <c r="J131"/>
  <c i="2" r="J210"/>
  <c r="BK194"/>
  <c r="J166"/>
  <c r="J34"/>
  <c i="4" r="BK151"/>
  <c r="J182"/>
  <c r="J156"/>
  <c r="BK152"/>
  <c r="J159"/>
  <c r="BK153"/>
  <c r="J133"/>
  <c i="2" r="J219"/>
  <c r="J208"/>
  <c r="J202"/>
  <c r="BK181"/>
  <c r="J161"/>
  <c r="BK133"/>
  <c r="J250"/>
  <c r="J246"/>
  <c r="J244"/>
  <c r="J240"/>
  <c r="BK235"/>
  <c r="BK232"/>
  <c r="J226"/>
  <c r="J217"/>
  <c r="BK166"/>
  <c r="J140"/>
  <c r="BK187"/>
  <c r="J138"/>
  <c r="BK214"/>
  <c r="BK153"/>
  <c r="BK184"/>
  <c r="BK152"/>
  <c r="J133"/>
  <c i="3" r="J183"/>
  <c r="J161"/>
  <c r="BK172"/>
  <c r="BK164"/>
  <c r="BK147"/>
  <c r="J128"/>
  <c r="BK148"/>
  <c i="4" r="BK182"/>
  <c r="J167"/>
  <c r="J145"/>
  <c r="J169"/>
  <c r="J144"/>
  <c r="J177"/>
  <c r="BK146"/>
  <c r="J132"/>
  <c r="BK159"/>
  <c r="J129"/>
  <c r="J136"/>
  <c i="2" r="BK210"/>
  <c r="BK200"/>
  <c r="BK171"/>
  <c r="BK136"/>
  <c r="J249"/>
  <c r="BK245"/>
  <c r="J241"/>
  <c r="BK237"/>
  <c r="J230"/>
  <c r="J224"/>
  <c r="BK174"/>
  <c r="J150"/>
  <c r="J171"/>
  <c r="J222"/>
  <c r="BK134"/>
  <c r="J187"/>
  <c r="BK141"/>
  <c i="3" r="J186"/>
  <c r="J177"/>
  <c r="BK169"/>
  <c r="BK136"/>
  <c r="J158"/>
  <c r="J137"/>
  <c r="J148"/>
  <c i="4" r="J179"/>
  <c r="BK164"/>
  <c r="BK156"/>
  <c r="J165"/>
  <c r="J146"/>
  <c r="BK134"/>
  <c r="J170"/>
  <c r="J151"/>
  <c r="J149"/>
  <c r="J139"/>
  <c r="BK149"/>
  <c r="J155"/>
  <c i="2" l="1" r="P148"/>
  <c r="BK168"/>
  <c r="J168"/>
  <c r="J105"/>
  <c r="BK223"/>
  <c r="J223"/>
  <c r="J107"/>
  <c r="BK252"/>
  <c r="J252"/>
  <c r="J110"/>
  <c i="3" r="P127"/>
  <c r="P159"/>
  <c r="T167"/>
  <c i="2" r="T135"/>
  <c r="T168"/>
  <c r="T236"/>
  <c i="3" r="P138"/>
  <c r="BK167"/>
  <c r="J167"/>
  <c r="J101"/>
  <c i="2" r="P132"/>
  <c r="BK165"/>
  <c r="J165"/>
  <c r="J104"/>
  <c r="R165"/>
  <c r="P223"/>
  <c i="3" r="R138"/>
  <c r="R171"/>
  <c r="R170"/>
  <c i="4" r="P127"/>
  <c r="P126"/>
  <c i="2" r="BK132"/>
  <c r="J132"/>
  <c r="J98"/>
  <c i="3" r="T138"/>
  <c r="P171"/>
  <c r="P170"/>
  <c i="4" r="T138"/>
  <c i="2" r="T132"/>
  <c r="BK160"/>
  <c r="J160"/>
  <c r="J103"/>
  <c r="R188"/>
  <c r="T252"/>
  <c r="T251"/>
  <c i="4" r="BK127"/>
  <c r="J127"/>
  <c r="J98"/>
  <c r="BK171"/>
  <c r="J171"/>
  <c r="J101"/>
  <c i="2" r="R132"/>
  <c r="P165"/>
  <c r="BK236"/>
  <c r="J236"/>
  <c r="J108"/>
  <c i="3" r="BK127"/>
  <c r="J127"/>
  <c r="J98"/>
  <c r="T159"/>
  <c i="4" r="R127"/>
  <c r="R126"/>
  <c r="P171"/>
  <c i="2" r="P135"/>
  <c r="BK188"/>
  <c r="J188"/>
  <c r="J106"/>
  <c r="R236"/>
  <c i="3" r="T127"/>
  <c r="T126"/>
  <c r="BK171"/>
  <c r="J171"/>
  <c r="J103"/>
  <c i="4" r="T127"/>
  <c r="T126"/>
  <c r="R171"/>
  <c i="2" r="R148"/>
  <c r="P168"/>
  <c r="T223"/>
  <c i="4" r="P174"/>
  <c i="2" r="R135"/>
  <c r="T160"/>
  <c r="T165"/>
  <c r="R223"/>
  <c i="3" r="R127"/>
  <c r="R126"/>
  <c r="R125"/>
  <c r="R159"/>
  <c r="R167"/>
  <c i="4" r="BK138"/>
  <c r="BK137"/>
  <c r="J137"/>
  <c r="J99"/>
  <c r="R174"/>
  <c i="2" r="BK135"/>
  <c r="J135"/>
  <c r="J99"/>
  <c r="R160"/>
  <c r="T188"/>
  <c r="R252"/>
  <c r="R251"/>
  <c i="3" r="BK159"/>
  <c r="J159"/>
  <c r="J100"/>
  <c r="P167"/>
  <c i="4" r="R138"/>
  <c r="R137"/>
  <c r="BK174"/>
  <c r="J174"/>
  <c r="J102"/>
  <c i="2" r="T148"/>
  <c r="R168"/>
  <c r="P236"/>
  <c i="3" r="BK138"/>
  <c r="J138"/>
  <c r="J99"/>
  <c r="T171"/>
  <c r="T170"/>
  <c i="4" r="P138"/>
  <c r="P137"/>
  <c r="T171"/>
  <c i="2" r="BK148"/>
  <c r="J148"/>
  <c r="J100"/>
  <c r="P160"/>
  <c r="P156"/>
  <c r="P188"/>
  <c r="P252"/>
  <c r="P251"/>
  <c i="4" r="T174"/>
  <c i="2" r="BK157"/>
  <c r="J157"/>
  <c r="J102"/>
  <c i="3" r="BK185"/>
  <c r="J185"/>
  <c r="J105"/>
  <c i="4" r="BK178"/>
  <c r="J178"/>
  <c r="J103"/>
  <c r="BK181"/>
  <c r="J181"/>
  <c r="J105"/>
  <c r="BE149"/>
  <c r="BE145"/>
  <c r="BE156"/>
  <c i="3" r="BK126"/>
  <c r="J126"/>
  <c r="J97"/>
  <c i="4" r="BE132"/>
  <c r="BE144"/>
  <c r="BE161"/>
  <c r="BE134"/>
  <c r="BE136"/>
  <c r="BE143"/>
  <c r="BE148"/>
  <c r="BE151"/>
  <c r="BE154"/>
  <c r="J119"/>
  <c r="BE129"/>
  <c r="BE133"/>
  <c r="BE140"/>
  <c r="BE146"/>
  <c r="BE153"/>
  <c r="BE162"/>
  <c r="E85"/>
  <c r="BE128"/>
  <c r="BE131"/>
  <c r="BE135"/>
  <c r="BE155"/>
  <c r="BE160"/>
  <c r="BE147"/>
  <c r="BE150"/>
  <c r="F92"/>
  <c r="BE139"/>
  <c r="BE152"/>
  <c r="BE158"/>
  <c r="BE163"/>
  <c r="BE169"/>
  <c r="BE172"/>
  <c r="BE159"/>
  <c r="BE164"/>
  <c r="BE166"/>
  <c r="BE168"/>
  <c r="BE170"/>
  <c r="BE176"/>
  <c r="BE142"/>
  <c r="BE157"/>
  <c r="BE175"/>
  <c r="BE177"/>
  <c r="BE179"/>
  <c r="BE182"/>
  <c i="3" r="BK170"/>
  <c r="J170"/>
  <c r="J102"/>
  <c i="4" r="BE165"/>
  <c r="BE167"/>
  <c r="BE173"/>
  <c i="3" r="BE128"/>
  <c r="BE130"/>
  <c r="BE136"/>
  <c r="BE146"/>
  <c r="BE148"/>
  <c r="E85"/>
  <c r="BE163"/>
  <c r="F92"/>
  <c r="BE139"/>
  <c r="BE155"/>
  <c r="BE158"/>
  <c r="BE160"/>
  <c i="2" r="BK251"/>
  <c r="J251"/>
  <c r="J109"/>
  <c i="3" r="BE141"/>
  <c r="BE157"/>
  <c r="BE164"/>
  <c r="J119"/>
  <c r="BE166"/>
  <c r="BE186"/>
  <c r="BE156"/>
  <c r="BE181"/>
  <c r="BE183"/>
  <c r="BE137"/>
  <c r="BE143"/>
  <c r="BE169"/>
  <c r="BE177"/>
  <c r="BE132"/>
  <c r="BE168"/>
  <c r="BE147"/>
  <c r="BE161"/>
  <c r="BE172"/>
  <c i="1" r="BB95"/>
  <c r="BC95"/>
  <c i="2" r="BE140"/>
  <c r="BE143"/>
  <c r="BE147"/>
  <c r="BE155"/>
  <c r="BE167"/>
  <c r="BE193"/>
  <c r="BE196"/>
  <c r="BE218"/>
  <c r="BE222"/>
  <c r="BE254"/>
  <c r="J89"/>
  <c r="BE133"/>
  <c r="BE141"/>
  <c r="BE145"/>
  <c r="BE149"/>
  <c r="BE162"/>
  <c r="BE166"/>
  <c r="BE174"/>
  <c r="BE176"/>
  <c r="BE181"/>
  <c r="BE184"/>
  <c r="BE219"/>
  <c r="BE220"/>
  <c r="F92"/>
  <c r="BE150"/>
  <c r="BE191"/>
  <c r="E120"/>
  <c r="BE136"/>
  <c r="BE138"/>
  <c r="BE152"/>
  <c r="BE161"/>
  <c r="BE169"/>
  <c r="BE171"/>
  <c r="BE173"/>
  <c r="BE178"/>
  <c r="BE183"/>
  <c r="BE187"/>
  <c r="BE189"/>
  <c r="BE214"/>
  <c r="BE215"/>
  <c r="BE221"/>
  <c r="BE224"/>
  <c r="BE226"/>
  <c r="BE228"/>
  <c r="BE230"/>
  <c r="BE232"/>
  <c r="BE234"/>
  <c r="BE235"/>
  <c r="BE237"/>
  <c r="BE238"/>
  <c r="BE239"/>
  <c r="BE240"/>
  <c r="BE241"/>
  <c r="BE242"/>
  <c r="BE243"/>
  <c r="BE244"/>
  <c r="BE245"/>
  <c r="BE246"/>
  <c r="BE247"/>
  <c r="BE248"/>
  <c r="BE249"/>
  <c r="BE250"/>
  <c r="BE253"/>
  <c i="1" r="BA95"/>
  <c r="AW95"/>
  <c i="2" r="BE134"/>
  <c r="BE146"/>
  <c r="BE153"/>
  <c r="BE158"/>
  <c r="BE164"/>
  <c r="BE186"/>
  <c r="BE194"/>
  <c r="BE198"/>
  <c r="BE200"/>
  <c r="BE202"/>
  <c r="BE204"/>
  <c r="BE206"/>
  <c r="BE208"/>
  <c r="BE210"/>
  <c r="BE211"/>
  <c r="BE213"/>
  <c r="BE217"/>
  <c i="1" r="BD95"/>
  <c i="3" r="F35"/>
  <c i="1" r="BB96"/>
  <c i="4" r="F37"/>
  <c i="1" r="BD97"/>
  <c i="3" r="F34"/>
  <c i="1" r="BA96"/>
  <c i="4" r="F34"/>
  <c i="1" r="BA97"/>
  <c i="4" r="F36"/>
  <c i="1" r="BC97"/>
  <c i="4" r="F35"/>
  <c i="1" r="BB97"/>
  <c i="3" r="F37"/>
  <c i="1" r="BD96"/>
  <c i="3" r="F36"/>
  <c i="1" r="BC96"/>
  <c i="4" r="J34"/>
  <c i="1" r="AW97"/>
  <c i="3" r="J34"/>
  <c i="1" r="AW96"/>
  <c i="4" l="1" r="T137"/>
  <c i="2" r="R156"/>
  <c r="R131"/>
  <c r="T156"/>
  <c r="T131"/>
  <c r="T130"/>
  <c i="3" r="T125"/>
  <c i="4" r="T125"/>
  <c i="3" r="P126"/>
  <c r="P125"/>
  <c i="1" r="AU96"/>
  <c i="4" r="R125"/>
  <c r="P125"/>
  <c i="1" r="AU97"/>
  <c i="2" r="P131"/>
  <c r="P130"/>
  <c i="1" r="AU95"/>
  <c i="2" r="BK131"/>
  <c r="J131"/>
  <c r="J97"/>
  <c i="4" r="J138"/>
  <c r="J100"/>
  <c r="BK126"/>
  <c r="J126"/>
  <c r="J97"/>
  <c i="3" r="BK184"/>
  <c r="J184"/>
  <c r="J104"/>
  <c i="2" r="BK156"/>
  <c r="J156"/>
  <c r="J101"/>
  <c i="4" r="BK180"/>
  <c r="J180"/>
  <c r="J104"/>
  <c i="2" r="BK130"/>
  <c r="J130"/>
  <c r="J96"/>
  <c i="3" r="F33"/>
  <c i="1" r="AZ96"/>
  <c i="3" r="J33"/>
  <c i="1" r="AV96"/>
  <c r="AT96"/>
  <c i="2" r="J33"/>
  <c i="1" r="AV95"/>
  <c r="AT95"/>
  <c i="2" r="F33"/>
  <c i="1" r="AZ95"/>
  <c r="BC94"/>
  <c r="W32"/>
  <c i="4" r="J33"/>
  <c i="1" r="AV97"/>
  <c r="AT97"/>
  <c r="BA94"/>
  <c r="W30"/>
  <c r="BB94"/>
  <c r="W31"/>
  <c r="BD94"/>
  <c r="W33"/>
  <c i="4" r="F33"/>
  <c i="1" r="AZ97"/>
  <c i="2" l="1" r="R130"/>
  <c i="3" r="BK125"/>
  <c r="J125"/>
  <c r="J96"/>
  <c i="4" r="BK125"/>
  <c r="J125"/>
  <c i="1" r="AU94"/>
  <c r="AX94"/>
  <c r="AZ94"/>
  <c r="AV94"/>
  <c r="AK29"/>
  <c i="4" r="J30"/>
  <c i="1" r="AG97"/>
  <c i="2" r="J30"/>
  <c i="1" r="AG95"/>
  <c r="AW94"/>
  <c r="AK30"/>
  <c r="AY94"/>
  <c i="3" r="J30"/>
  <c i="1" r="AG96"/>
  <c r="AN96"/>
  <c i="4" l="1" r="J39"/>
  <c r="J96"/>
  <c i="3" r="J39"/>
  <c i="2" r="J39"/>
  <c i="1" r="AN95"/>
  <c r="AN97"/>
  <c r="AG94"/>
  <c r="AK26"/>
  <c r="AK35"/>
  <c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<sst xmlns="http://schemas.openxmlformats.org/spreadsheetml/2006/main">
  <si>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</si>
  <si>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</si>
  <si>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</si>
  <si>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</si>
  <si>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{00cd0304-d68e-4228-b1a7-7bcc1da95b6b}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</si>
  <si>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</si>
  <si>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</si>
  <si>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</si>
  <si>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</si>
  <si>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</si>
  <si>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</si>
  <si>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</si>
  <si>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</si>
  <si>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</si>
  <si>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Akatova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</si>
  <si>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</si>
  <si>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</si>
  <si>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Rekonstrukce střechy  MŠ Akátová</t>
  </si>
  <si>
    <t>KSO:</t>
  </si>
  <si>
    <t>CC-CZ:</t>
  </si>
  <si>
    <t>Místo:</t>
  </si>
  <si>
    <t>Český Těšín</t>
  </si>
  <si>
    <t>Datum:</t>
  </si>
  <si>
    <t>9. 10. 2024</t>
  </si>
  <si>
    <t>Zadavatel:</t>
  </si>
  <si>
    <t>IČ:</t>
  </si>
  <si>
    <t>Město Český Těšín</t>
  </si>
  <si>
    <t>DIČ:</t>
  </si>
  <si>
    <t>Uchazeč:</t>
  </si>
  <si>
    <t>Vyplň údaj</t>
  </si>
  <si>
    <t>Projektant:</t>
  </si>
  <si>
    <t>Roman Wojtas</t>
  </si>
  <si>
    <t>True</t>
  </si>
  <si>
    <t>Zpracovatel:</t>
  </si>
  <si>
    <t>Martin Pniok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</si>
  <si>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</si>
  <si>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</si>
  <si>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</si>
  <si>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</si>
  <si>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</si>
  <si>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</si>
  <si>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</si>
  <si>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</si>
  <si>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</si>
  <si>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</si>
  <si>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</si>
  <si>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</si>
  <si>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</si>
  <si>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</si>
  <si>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</si>
  <si>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</si>
  <si>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</si>
  <si>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</si>
  <si>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</si>
  <si>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</si>
  <si>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</si>
  <si>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</si>
  <si>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</si>
  <si>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</si>
  <si>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</si>
  <si>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</si>
  <si>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</si>
  <si>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</si>
  <si>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</si>
  <si>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</si>
  <si>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</si>
  <si>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</si>
  <si>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</si>
  <si>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</si>
  <si>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</si>
  <si>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</si>
  <si>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</si>
  <si>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</si>
  <si>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</si>
  <si>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</si>
  <si>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</si>
  <si>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</si>
  <si>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</si>
  <si>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</si>
  <si>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</si>
  <si>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</si>
  <si>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</si>
  <si>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Střecha</t>
  </si>
  <si>
    <t>STA</t>
  </si>
  <si>
    <t>1</t>
  </si>
  <si>
    <t>{64e7e8d6-7080-4ff0-8fab-1b21fb162786}</t>
  </si>
  <si>
    <t>2</t>
  </si>
  <si>
    <t>002</t>
  </si>
  <si>
    <t>Komíny</t>
  </si>
  <si>
    <t>{4dfb1fb9-f2c5-4e27-b4c4-fca45364fe20}</t>
  </si>
  <si>
    <t>003</t>
  </si>
  <si>
    <t xml:space="preserve">Hromosvod  -  MŠ Akátová 1361/17, Č.Těšín</t>
  </si>
  <si>
    <t>{d0c6179a-e8d0-4bf8-a455-4d713d7c1502}</t>
  </si>
  <si>
    <t>KRYCÍ LIST SOUPISU PRACÍ</t>
  </si>
  <si>
    <t>Objekt:</t>
  </si>
  <si>
    <t>001 - Střecha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</si>
  <si>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</si>
  <si>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</si>
  <si>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</si>
  <si>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</si>
  <si>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</si>
  <si>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</si>
  <si>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</si>
  <si>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</si>
  <si>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</si>
  <si>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</si>
  <si>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</si>
  <si>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</si>
  <si>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</si>
  <si>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</si>
  <si>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</si>
  <si>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</si>
  <si>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</si>
  <si>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</si>
  <si>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</si>
  <si>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</si>
  <si>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</si>
  <si>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</si>
  <si>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</si>
  <si>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</si>
  <si>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</si>
  <si>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</si>
  <si>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</si>
  <si>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</si>
  <si>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</si>
  <si>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</si>
  <si>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</si>
  <si>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</si>
  <si>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</si>
  <si>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</si>
  <si>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</si>
  <si>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</si>
  <si>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</si>
  <si>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</si>
  <si>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619996137</t>
  </si>
  <si>
    <t>Ochrana samostatných konstrukcí a prvků obedněním z OSB desek</t>
  </si>
  <si>
    <t>m2</t>
  </si>
  <si>
    <t>CS ÚRS 2024 02</t>
  </si>
  <si>
    <t>4</t>
  </si>
  <si>
    <t>-58277769</t>
  </si>
  <si>
    <t>619996145</t>
  </si>
  <si>
    <t>Ochrana samostatných konstrukcí a prvků obalením geotextilií</t>
  </si>
  <si>
    <t>-961823965</t>
  </si>
  <si>
    <t>9</t>
  </si>
  <si>
    <t>Ostatní konstrukce a práce, bourání</t>
  </si>
  <si>
    <t>3</t>
  </si>
  <si>
    <t>941111111</t>
  </si>
  <si>
    <t>Montáž lešení řadového trubkového lehkého s podlahami zatížení do 200 kg/m2 š od 0,6 do 0,9 m v do 10 m</t>
  </si>
  <si>
    <t>-1898576533</t>
  </si>
  <si>
    <t>VV</t>
  </si>
  <si>
    <t>(12+12+36,5+36,5)*7,5</t>
  </si>
  <si>
    <t>941111211</t>
  </si>
  <si>
    <t>Příplatek k lešení řadovému trubkovému lehkému s podlahami do 200 kg/m2 š od 0,6 do 0,9 m v do 10 m za každý den použití</t>
  </si>
  <si>
    <t>1734896655</t>
  </si>
  <si>
    <t>727,5*60 'Přepočtené koeficientem množství</t>
  </si>
  <si>
    <t>5</t>
  </si>
  <si>
    <t>941111811</t>
  </si>
  <si>
    <t>Demontáž lešení řadového trubkového lehkého s podlahami zatížení do 200 kg/m2 š od 0,6 do 0,9 m v do 10 m</t>
  </si>
  <si>
    <t>86122886</t>
  </si>
  <si>
    <t>944511111</t>
  </si>
  <si>
    <t>Montáž ochranné sítě z textilie z umělých vláken</t>
  </si>
  <si>
    <t>1321178171</t>
  </si>
  <si>
    <t>(12+12+36,5+36,5)*2</t>
  </si>
  <si>
    <t>7</t>
  </si>
  <si>
    <t>944511211</t>
  </si>
  <si>
    <t>Příplatek k ochranné síti za každý den použití</t>
  </si>
  <si>
    <t>257484138</t>
  </si>
  <si>
    <t>194*60 'Přepočtené koeficientem množství</t>
  </si>
  <si>
    <t>8</t>
  </si>
  <si>
    <t>944511811</t>
  </si>
  <si>
    <t>Demontáž ochranné sítě z textilie z umělých vláken</t>
  </si>
  <si>
    <t>898000502</t>
  </si>
  <si>
    <t>993111111</t>
  </si>
  <si>
    <t>Dovoz a odvoz lešení řadového do 10 km včetně naložení a složení</t>
  </si>
  <si>
    <t>1638070514</t>
  </si>
  <si>
    <t>10</t>
  </si>
  <si>
    <t>993111119</t>
  </si>
  <si>
    <t>Příplatek k ceně dovozu a odvozu lešení řadového ZKD 10 km přes 10 km</t>
  </si>
  <si>
    <t>1499494036</t>
  </si>
  <si>
    <t>997</t>
  </si>
  <si>
    <t>Přesun sutě</t>
  </si>
  <si>
    <t>11</t>
  </si>
  <si>
    <t>997013212</t>
  </si>
  <si>
    <t>Vnitrostaveništní doprava suti a vybouraných hmot pro budovy v přes 6 do 9 m ručně</t>
  </si>
  <si>
    <t>t</t>
  </si>
  <si>
    <t>-2095823987</t>
  </si>
  <si>
    <t>997013219</t>
  </si>
  <si>
    <t>Příplatek k vnitrostaveništní dopravě suti a vybouraných hmot za zvětšenou dopravu suti ZKD 10 m</t>
  </si>
  <si>
    <t>789728904</t>
  </si>
  <si>
    <t>5,792*5 'Přepočtené koeficientem množství</t>
  </si>
  <si>
    <t>13</t>
  </si>
  <si>
    <t>997013501</t>
  </si>
  <si>
    <t>Odvoz suti a vybouraných hmot na skládku nebo meziskládku do 1 km se složením</t>
  </si>
  <si>
    <t>570419247</t>
  </si>
  <si>
    <t>14</t>
  </si>
  <si>
    <t>997013509</t>
  </si>
  <si>
    <t>Příplatek k odvozu suti a vybouraných hmot na skládku ZKD 1 km přes 1 km</t>
  </si>
  <si>
    <t>525980144</t>
  </si>
  <si>
    <t>5,792*24 'Přepočtené koeficientem množství</t>
  </si>
  <si>
    <t>15</t>
  </si>
  <si>
    <t>997013631</t>
  </si>
  <si>
    <t>Poplatek za uložení na skládce (skládkovné) stavebního odpadu směsného kód odpadu 17 09 04</t>
  </si>
  <si>
    <t>-199320144</t>
  </si>
  <si>
    <t>PSV</t>
  </si>
  <si>
    <t>Práce a dodávky PSV</t>
  </si>
  <si>
    <t>712</t>
  </si>
  <si>
    <t>Povlakové krytiny</t>
  </si>
  <si>
    <t>16</t>
  </si>
  <si>
    <t>712331801</t>
  </si>
  <si>
    <t>Odstranění povlakové krytiny střech do 10° z pásů uložených na sucho AIP nebo NAIP</t>
  </si>
  <si>
    <t>-1337796026</t>
  </si>
  <si>
    <t>34,7*10,2*1,04</t>
  </si>
  <si>
    <t>713</t>
  </si>
  <si>
    <t>Izolace tepelné</t>
  </si>
  <si>
    <t>17</t>
  </si>
  <si>
    <t>713111111</t>
  </si>
  <si>
    <t>Montáž izolace tepelné vrchem stropů volně kladenými rohožemi, pásy, dílci, deskami</t>
  </si>
  <si>
    <t>-307000034</t>
  </si>
  <si>
    <t>18</t>
  </si>
  <si>
    <t>M</t>
  </si>
  <si>
    <t>63152150</t>
  </si>
  <si>
    <t>pás tepelně izolační univerzální λ=0,038-0,039 tl 200mm</t>
  </si>
  <si>
    <t>32</t>
  </si>
  <si>
    <t>1345776868</t>
  </si>
  <si>
    <t>100*1,05 'Přepočtené koeficientem množství</t>
  </si>
  <si>
    <t>19</t>
  </si>
  <si>
    <t>998713122</t>
  </si>
  <si>
    <t>Přesun hmot tonážní pro izolace tepelné ruční v objektech v přes 6 do 12 m</t>
  </si>
  <si>
    <t>-570102805</t>
  </si>
  <si>
    <t>721</t>
  </si>
  <si>
    <t>Zdravotechnika - vnitřní kanalizace</t>
  </si>
  <si>
    <t>20</t>
  </si>
  <si>
    <t>721242106</t>
  </si>
  <si>
    <t>Lapač střešních splavenin z PP se zápachovou klapkou a lapacím košem DN 125</t>
  </si>
  <si>
    <t>kus</t>
  </si>
  <si>
    <t>-1550657418</t>
  </si>
  <si>
    <t>998721102</t>
  </si>
  <si>
    <t>Přesun hmot tonážní pro vnitřní kanalizaci v objektech v přes 6 do 12 m</t>
  </si>
  <si>
    <t>-427106874</t>
  </si>
  <si>
    <t>762</t>
  </si>
  <si>
    <t>Konstrukce tesařské</t>
  </si>
  <si>
    <t>22</t>
  </si>
  <si>
    <t>762083111</t>
  </si>
  <si>
    <t>Impregnace řeziva proti dřevokaznému hmyzu a houbám máčením třída ohrožení 1 a 2</t>
  </si>
  <si>
    <t>m3</t>
  </si>
  <si>
    <t>-1807794725</t>
  </si>
  <si>
    <t>5,399+1,08+1,734</t>
  </si>
  <si>
    <t>23</t>
  </si>
  <si>
    <t>762341933</t>
  </si>
  <si>
    <t>Vyřezání části bednění střech z prken tl do 32 mm pl jednotlivě přes 4 m2</t>
  </si>
  <si>
    <t>-1249854325</t>
  </si>
  <si>
    <t>34,7*10,2*1,04*0,3</t>
  </si>
  <si>
    <t>24</t>
  </si>
  <si>
    <t>762342314</t>
  </si>
  <si>
    <t>Montáž laťování na střechách složitých sklonu do 60° osové vzdálenosti přes 150 do 360 mm</t>
  </si>
  <si>
    <t>1188282500</t>
  </si>
  <si>
    <t>25</t>
  </si>
  <si>
    <t>60514106</t>
  </si>
  <si>
    <t>řezivo jehličnaté lať pevnostní třída S10-13 průřez 60x40mm</t>
  </si>
  <si>
    <t>1943882703</t>
  </si>
  <si>
    <t>368,098/0,18*0,06*0,04*1,1</t>
  </si>
  <si>
    <t>26</t>
  </si>
  <si>
    <t>60512125</t>
  </si>
  <si>
    <t>hranol stavební řezivo průřezu do 120cm2 do dl 6m</t>
  </si>
  <si>
    <t>1313208089</t>
  </si>
  <si>
    <t>(49+58+90)*0,2*0,04*1,1</t>
  </si>
  <si>
    <t>27</t>
  </si>
  <si>
    <t>762342316</t>
  </si>
  <si>
    <t>Montáž laťování na střechách složitých sklonu do 60° osové vzdálenosti přes 360 do 600 mm</t>
  </si>
  <si>
    <t>-850768748</t>
  </si>
  <si>
    <t>"kontralatě"</t>
  </si>
  <si>
    <t>28</t>
  </si>
  <si>
    <t>2052855823</t>
  </si>
  <si>
    <t>368,098/0,9*0,06*0,04*1,1</t>
  </si>
  <si>
    <t>29</t>
  </si>
  <si>
    <t>762343913</t>
  </si>
  <si>
    <t>Zabednění otvorů ve střeše prkny tl do 32 mm pl jednotlivě přes 4 do 8 m2</t>
  </si>
  <si>
    <t>-536361240</t>
  </si>
  <si>
    <t>30</t>
  </si>
  <si>
    <t>762395000</t>
  </si>
  <si>
    <t>Spojovací prostředky krovů, bednění, laťování, nadstřešních konstrukcí</t>
  </si>
  <si>
    <t>112505284</t>
  </si>
  <si>
    <t>8,213</t>
  </si>
  <si>
    <t>31</t>
  </si>
  <si>
    <t>998762122</t>
  </si>
  <si>
    <t>Přesun hmot tonážní pro kce tesařské ruční v objektech v přes 6 do 12 m</t>
  </si>
  <si>
    <t>30411660</t>
  </si>
  <si>
    <t>998762129</t>
  </si>
  <si>
    <t>Příplatek k ručnímu přesunu hmot tonážnímu pro kce tesařské za zvětšený přesun ZKD 50 m</t>
  </si>
  <si>
    <t>-322355761</t>
  </si>
  <si>
    <t>764</t>
  </si>
  <si>
    <t>Konstrukce klempířské</t>
  </si>
  <si>
    <t>33</t>
  </si>
  <si>
    <t>764001821</t>
  </si>
  <si>
    <t>Demontáž krytiny ze svitků nebo tabulí do suti</t>
  </si>
  <si>
    <t>-1786260767</t>
  </si>
  <si>
    <t>34</t>
  </si>
  <si>
    <t>764004801</t>
  </si>
  <si>
    <t>Demontáž podokapního žlabu do suti</t>
  </si>
  <si>
    <t>m</t>
  </si>
  <si>
    <t>1828878600</t>
  </si>
  <si>
    <t>34,7*2+10,2*2</t>
  </si>
  <si>
    <t>35</t>
  </si>
  <si>
    <t>764004841</t>
  </si>
  <si>
    <t>Demontáž háku do suti</t>
  </si>
  <si>
    <t>-1191114281</t>
  </si>
  <si>
    <t>36</t>
  </si>
  <si>
    <t>764004861</t>
  </si>
  <si>
    <t>Demontáž svodu do suti</t>
  </si>
  <si>
    <t>339473818</t>
  </si>
  <si>
    <t>8*4</t>
  </si>
  <si>
    <t>37</t>
  </si>
  <si>
    <t>764121442</t>
  </si>
  <si>
    <t>Krytina střechy rovné ze šablon z Al plechu do 4 ks/m2 sklonu do 30°</t>
  </si>
  <si>
    <t>2133208146</t>
  </si>
  <si>
    <t>38</t>
  </si>
  <si>
    <t>764202134</t>
  </si>
  <si>
    <t>Montáž oplechování AERO 63</t>
  </si>
  <si>
    <t>1932333257</t>
  </si>
  <si>
    <t>39</t>
  </si>
  <si>
    <t>19112012</t>
  </si>
  <si>
    <t>plech TiZn perforovaný volný ventilační průřez 63% "leskle válcovaný" tabule tl 1mm</t>
  </si>
  <si>
    <t>-367222149</t>
  </si>
  <si>
    <t>89,8*0,3</t>
  </si>
  <si>
    <t>40</t>
  </si>
  <si>
    <t>764221408</t>
  </si>
  <si>
    <t>Oplechování větraného hřebene z Al plechu z hřebenáčů</t>
  </si>
  <si>
    <t>238638062</t>
  </si>
  <si>
    <t>34,7-10,2</t>
  </si>
  <si>
    <t>41</t>
  </si>
  <si>
    <t>764221438</t>
  </si>
  <si>
    <t>Oplechování větraného nároží z Al plechu z hřebenáčů</t>
  </si>
  <si>
    <t>1986145305</t>
  </si>
  <si>
    <t>10,2*1,42*1,04*2</t>
  </si>
  <si>
    <t>42</t>
  </si>
  <si>
    <t>764222430</t>
  </si>
  <si>
    <t>Oplechování rovné okapové hrany z Al plechu rš 120 mm</t>
  </si>
  <si>
    <t>-551637417</t>
  </si>
  <si>
    <t>43</t>
  </si>
  <si>
    <t>764222433</t>
  </si>
  <si>
    <t>Oplechování rovné okapové hrany z Al plechu rš 250 mm</t>
  </si>
  <si>
    <t>-915764659</t>
  </si>
  <si>
    <t>44</t>
  </si>
  <si>
    <t>764223451</t>
  </si>
  <si>
    <t>Střešní výlez pro krytinu prejzovou nebo vlnitou z Al plechu</t>
  </si>
  <si>
    <t>1202696965</t>
  </si>
  <si>
    <t>45</t>
  </si>
  <si>
    <t>764223458</t>
  </si>
  <si>
    <t>Sněhový hák krytiny z Al plechu pro falcované tašky, šindele nebo šablony</t>
  </si>
  <si>
    <t>-1319714682</t>
  </si>
  <si>
    <t>368*4</t>
  </si>
  <si>
    <t>46</t>
  </si>
  <si>
    <t>764324412</t>
  </si>
  <si>
    <t>Lemování prostupů střech s krytinou skládanou nebo plechovou bez lišty z Al plechu</t>
  </si>
  <si>
    <t>-1428105933</t>
  </si>
  <si>
    <t>47</t>
  </si>
  <si>
    <t>764326441</t>
  </si>
  <si>
    <t>Ventilační turbína z Al plechu na skládané nebo plechové krytině D do 300 mm</t>
  </si>
  <si>
    <t>-1081032862</t>
  </si>
  <si>
    <t>48</t>
  </si>
  <si>
    <t>764521404</t>
  </si>
  <si>
    <t>Žlab podokapní půlkruhový z Al plechu rš 330 mm</t>
  </si>
  <si>
    <t>418026943</t>
  </si>
  <si>
    <t>49</t>
  </si>
  <si>
    <t>764521424</t>
  </si>
  <si>
    <t>Roh nebo kout půlkruhového podokapního žlabu z Al plechu rš 330 mm</t>
  </si>
  <si>
    <t>666182002</t>
  </si>
  <si>
    <t>50</t>
  </si>
  <si>
    <t>764521445</t>
  </si>
  <si>
    <t>Kotlík oválný (trychtýřový) pro podokapní žlaby z Al plechu 330/120 mm</t>
  </si>
  <si>
    <t>-614162988</t>
  </si>
  <si>
    <t>51</t>
  </si>
  <si>
    <t>764527504</t>
  </si>
  <si>
    <t>Dilatace žlabů z Al plechu vložením dilatačního pásu s pryžovou vložkou rš 330 mm</t>
  </si>
  <si>
    <t>1768507602</t>
  </si>
  <si>
    <t>52</t>
  </si>
  <si>
    <t>764528423</t>
  </si>
  <si>
    <t>Svody kruhové včetně objímek, kolen, odskoků z Al plechu průměru 120 mm</t>
  </si>
  <si>
    <t>1490393478</t>
  </si>
  <si>
    <t>53</t>
  </si>
  <si>
    <t>998764122</t>
  </si>
  <si>
    <t>Přesun hmot tonážní pro konstrukce klempířské ruční v objektech v přes 6 do 12 m</t>
  </si>
  <si>
    <t>866466495</t>
  </si>
  <si>
    <t>54</t>
  </si>
  <si>
    <t>998764129</t>
  </si>
  <si>
    <t>Příplatek k ručnímu přesunu hmot tonážnímu pro konstrukce klempířské za zvětšený přesun ZKD 50 m</t>
  </si>
  <si>
    <t>1285587061</t>
  </si>
  <si>
    <t>765</t>
  </si>
  <si>
    <t>Krytina skládaná</t>
  </si>
  <si>
    <t>55</t>
  </si>
  <si>
    <t>765191021</t>
  </si>
  <si>
    <t>Montáž pojistné hydroizolační nebo parotěsné fólie kladené ve sklonu přes 20° s lepenými spoji na krokve</t>
  </si>
  <si>
    <t>-1607123389</t>
  </si>
  <si>
    <t>56</t>
  </si>
  <si>
    <t>28329072</t>
  </si>
  <si>
    <t>fólie PU/PP difuzně propustná, integrované samolepicí pásky, 180-200g/m2</t>
  </si>
  <si>
    <t>1151546650</t>
  </si>
  <si>
    <t>368,098*1,15</t>
  </si>
  <si>
    <t>57</t>
  </si>
  <si>
    <t>765191031</t>
  </si>
  <si>
    <t>Lepení těsnících pásků pod kontralatě</t>
  </si>
  <si>
    <t>-1548269961</t>
  </si>
  <si>
    <t>368,098/0,9</t>
  </si>
  <si>
    <t>58</t>
  </si>
  <si>
    <t>28355057</t>
  </si>
  <si>
    <t>páska těsnící jednostranně lepící pěnová pod kontralatě š 60mm</t>
  </si>
  <si>
    <t>1949907148</t>
  </si>
  <si>
    <t>408,998*1,1 'Přepočtené koeficientem množství</t>
  </si>
  <si>
    <t>59</t>
  </si>
  <si>
    <t>765192001</t>
  </si>
  <si>
    <t>Nouzové (provizorní) zakrytí střechy plachtou</t>
  </si>
  <si>
    <t>338605017</t>
  </si>
  <si>
    <t>400</t>
  </si>
  <si>
    <t>60</t>
  </si>
  <si>
    <t>998765122</t>
  </si>
  <si>
    <t>Přesun hmot tonážní pro krytiny skládané ruční v objektech v přes 6 do 12 m</t>
  </si>
  <si>
    <t>-1523881148</t>
  </si>
  <si>
    <t>61</t>
  </si>
  <si>
    <t>998765129</t>
  </si>
  <si>
    <t>Příplatek k ručnímu přesunu hmot tonážnímu pro krytiny skládané za zvětšený přesun ZKD 50 m</t>
  </si>
  <si>
    <t>-1011592380</t>
  </si>
  <si>
    <t>767</t>
  </si>
  <si>
    <t>Konstrukce zámečnické</t>
  </si>
  <si>
    <t>62</t>
  </si>
  <si>
    <t>767001</t>
  </si>
  <si>
    <t xml:space="preserve">Demontáž , oprava a zpětná montáž   antény</t>
  </si>
  <si>
    <t>kpl</t>
  </si>
  <si>
    <t>909223018</t>
  </si>
  <si>
    <t>63</t>
  </si>
  <si>
    <t>767831021</t>
  </si>
  <si>
    <t>Montáž vnitřních kovových žebříků přímých kotvených do zdiva</t>
  </si>
  <si>
    <t>-861958701</t>
  </si>
  <si>
    <t>64</t>
  </si>
  <si>
    <t>44983112</t>
  </si>
  <si>
    <t>opěrný žebřík délky 2,94m</t>
  </si>
  <si>
    <t>-440353222</t>
  </si>
  <si>
    <t>65</t>
  </si>
  <si>
    <t>767832802</t>
  </si>
  <si>
    <t>Demontáž venkovních požárních žebříků bez ochranného koše</t>
  </si>
  <si>
    <t>179994484</t>
  </si>
  <si>
    <t>66</t>
  </si>
  <si>
    <t>767851104</t>
  </si>
  <si>
    <t>Montáž lávek komínových - kompletní celé lávky</t>
  </si>
  <si>
    <t>1379002972</t>
  </si>
  <si>
    <t>67</t>
  </si>
  <si>
    <t>62866423</t>
  </si>
  <si>
    <t>lávka komínová délka 1m kompletní</t>
  </si>
  <si>
    <t>-446846643</t>
  </si>
  <si>
    <t>68</t>
  </si>
  <si>
    <t>55351096</t>
  </si>
  <si>
    <t>plošina stoupací pro falcované i skládané Al střechy 250x420mm</t>
  </si>
  <si>
    <t>1904658692</t>
  </si>
  <si>
    <t>69</t>
  </si>
  <si>
    <t>767851803</t>
  </si>
  <si>
    <t>Demontáž komínových lávek - celé komínové lávky</t>
  </si>
  <si>
    <t>-1223180546</t>
  </si>
  <si>
    <t>70</t>
  </si>
  <si>
    <t>767881128</t>
  </si>
  <si>
    <t>Montáž bodů záchytného systému do dřevěných trámových konstrukcí sevřením, kotvením</t>
  </si>
  <si>
    <t>276046047</t>
  </si>
  <si>
    <t>71</t>
  </si>
  <si>
    <t>70921363</t>
  </si>
  <si>
    <t xml:space="preserve">kotvicí bod pro dřevěné konstrukce do předvrtaného otvoru sevřením pomocí speciální základny a kontramatky dl 0mm  včetně revize</t>
  </si>
  <si>
    <t>-1177881710</t>
  </si>
  <si>
    <t>72</t>
  </si>
  <si>
    <t>767881161</t>
  </si>
  <si>
    <t>Montáž lana do nástavců v záchytném systému poddajného kotvícího vedení</t>
  </si>
  <si>
    <t>1076239291</t>
  </si>
  <si>
    <t>73</t>
  </si>
  <si>
    <t>31452200</t>
  </si>
  <si>
    <t>nerezové lano určené pro systémy s požadavkem na permanentní kotvicí vedení tl 6mm</t>
  </si>
  <si>
    <t>743093097</t>
  </si>
  <si>
    <t>74</t>
  </si>
  <si>
    <t>998767122</t>
  </si>
  <si>
    <t>Přesun hmot tonážní pro zámečnické konstrukce ruční v objektech v přes 6 do 12 m</t>
  </si>
  <si>
    <t>-1095305895</t>
  </si>
  <si>
    <t>75</t>
  </si>
  <si>
    <t>998767129</t>
  </si>
  <si>
    <t>Příplatek k ručnímu přesunu hmot tonážnímu pro zámečnické konstrukce za zvětšený přesun ZKD 50 m</t>
  </si>
  <si>
    <t>1786398735</t>
  </si>
  <si>
    <t>VRN</t>
  </si>
  <si>
    <t>Vedlejší rozpočtové náklady</t>
  </si>
  <si>
    <t>VRN3</t>
  </si>
  <si>
    <t>Zařízení staveniště</t>
  </si>
  <si>
    <t>76</t>
  </si>
  <si>
    <t>030001000</t>
  </si>
  <si>
    <t>1024</t>
  </si>
  <si>
    <t>-1485531575</t>
  </si>
  <si>
    <t>77</t>
  </si>
  <si>
    <t>034002000</t>
  </si>
  <si>
    <t xml:space="preserve">Zabezpečení staveniště  včetně  oplocení staveniště</t>
  </si>
  <si>
    <t>-7699314</t>
  </si>
  <si>
    <t>002 - Komíny</t>
  </si>
  <si>
    <t xml:space="preserve">    998 - Přesun hmot</t>
  </si>
  <si>
    <t xml:space="preserve">    VRN6 - Územní vlivy</t>
  </si>
  <si>
    <t>622252002</t>
  </si>
  <si>
    <t>Montáž profilů kontaktního zateplení lepených</t>
  </si>
  <si>
    <t>15203</t>
  </si>
  <si>
    <t>1,25*4*2</t>
  </si>
  <si>
    <t>63127464</t>
  </si>
  <si>
    <t>profil rohový Al s výztužnou tkaninou š 100/100mm</t>
  </si>
  <si>
    <t>-2004462037</t>
  </si>
  <si>
    <t>10*1,05 'Přepočtené koeficientem množství</t>
  </si>
  <si>
    <t>622326359</t>
  </si>
  <si>
    <t>Oprava vnější vápenocementové omítky s celoplošným přeštukováním členitosti 2 v rozsahu přes 80 do 100 %</t>
  </si>
  <si>
    <t>121142372</t>
  </si>
  <si>
    <t>(1,15+1,75)*2*2</t>
  </si>
  <si>
    <t>(0,75+0,55)*2*1,25</t>
  </si>
  <si>
    <t>Součet</t>
  </si>
  <si>
    <t>623131121</t>
  </si>
  <si>
    <t>Penetrační nátěr vnějších pilířů nebo sloupů nanášený ručně</t>
  </si>
  <si>
    <t>-1072750215</t>
  </si>
  <si>
    <t>623142001</t>
  </si>
  <si>
    <t>Sklovláknité pletivo vnějších pilířů nebo sloupů vtlačené do tmelu</t>
  </si>
  <si>
    <t>1053137409</t>
  </si>
  <si>
    <t>962032641</t>
  </si>
  <si>
    <t>Bourání zdiva komínového z cihel z cihel pálených, šamotových nebo vápenopískových na MC</t>
  </si>
  <si>
    <t>-875238465</t>
  </si>
  <si>
    <t>1,8*0,5*3,2</t>
  </si>
  <si>
    <t>962032691</t>
  </si>
  <si>
    <t>Příplatek k cenám za zvýšenou pracnost bourání zdiva nadstřešního</t>
  </si>
  <si>
    <t>1437844925</t>
  </si>
  <si>
    <t>1,8*0,5*2</t>
  </si>
  <si>
    <t>962042320</t>
  </si>
  <si>
    <t>Bourání zdiva nadzákladového z betonu prostého do 1 m3</t>
  </si>
  <si>
    <t>-811611967</t>
  </si>
  <si>
    <t>2*0,6*0,1</t>
  </si>
  <si>
    <t>978036191</t>
  </si>
  <si>
    <t>Otlučení (osekání) cementových omítek vnějších ploch v rozsahu přes 80 do 100 %</t>
  </si>
  <si>
    <t>-1504571012</t>
  </si>
  <si>
    <t>985131111</t>
  </si>
  <si>
    <t>Očištění ploch stěn, rubu kleneb a podlah tlakovou vodou</t>
  </si>
  <si>
    <t>-1389627712</t>
  </si>
  <si>
    <t>985131311</t>
  </si>
  <si>
    <t>Ruční dočištění ploch stěn, rubu kleneb a podlah ocelových kartáči</t>
  </si>
  <si>
    <t>1162881218</t>
  </si>
  <si>
    <t>"oprava hlavic ( nebo kompletní výměna)"</t>
  </si>
  <si>
    <t>1,15*1,75</t>
  </si>
  <si>
    <t>(1,15+1,75)*2*0,2</t>
  </si>
  <si>
    <t>0,75+0,55</t>
  </si>
  <si>
    <t>(0,75+0,55)*2*0,2</t>
  </si>
  <si>
    <t>985311111</t>
  </si>
  <si>
    <t>Reprofilace stěn cementovou sanační maltou tl do 10 mm</t>
  </si>
  <si>
    <t>1400125433</t>
  </si>
  <si>
    <t>985312111</t>
  </si>
  <si>
    <t>Stěrka k vyrovnání betonových ploch stěn tl do 2 mm</t>
  </si>
  <si>
    <t>1387643612</t>
  </si>
  <si>
    <t>985323111</t>
  </si>
  <si>
    <t>Spojovací můstek reprofilovaného betonu na cementové bázi tl 1 mm</t>
  </si>
  <si>
    <t>-1128240787</t>
  </si>
  <si>
    <t>985324211</t>
  </si>
  <si>
    <t>Ochranný akrylátový nátěr betonu dvojnásobný s impregnací S2 (OS-B)</t>
  </si>
  <si>
    <t>-1981487681</t>
  </si>
  <si>
    <t>997013213</t>
  </si>
  <si>
    <t>Vnitrostaveništní doprava suti a vybouraných hmot pro budovy v přes 9 do 12 m ručně</t>
  </si>
  <si>
    <t>1369187888</t>
  </si>
  <si>
    <t>-1188753370</t>
  </si>
  <si>
    <t>5,819*5 'Přepočtené koeficientem množství</t>
  </si>
  <si>
    <t>851444578</t>
  </si>
  <si>
    <t>993491172</t>
  </si>
  <si>
    <t>5,819*24 'Přepočtené koeficientem množství</t>
  </si>
  <si>
    <t>997013871</t>
  </si>
  <si>
    <t>Poplatek za uložení stavebního odpadu na recyklační skládce (skládkovné) směsného stavebního a demoličního kód odpadu 17 09 04</t>
  </si>
  <si>
    <t>752365236</t>
  </si>
  <si>
    <t>998</t>
  </si>
  <si>
    <t>Přesun hmot</t>
  </si>
  <si>
    <t>998018002</t>
  </si>
  <si>
    <t>Přesun hmot pro budovy ruční pro budovy v přes 6 do 12 m</t>
  </si>
  <si>
    <t>-1155484122</t>
  </si>
  <si>
    <t>998018011</t>
  </si>
  <si>
    <t>Příplatek k ručnímu přesunu hmot pro budovy za zvětšený přesun ZKD 100 m</t>
  </si>
  <si>
    <t>468476700</t>
  </si>
  <si>
    <t>764121444</t>
  </si>
  <si>
    <t>Krytina střechy rovné ze šablon z Al plechu do 4 ks/m2 sklonu přes 60°</t>
  </si>
  <si>
    <t>1299652621</t>
  </si>
  <si>
    <t>"Oplechování komínů včetně lemování"</t>
  </si>
  <si>
    <t>(1,75*2+1,15*2)*2,4</t>
  </si>
  <si>
    <t>0,5*4*2,4</t>
  </si>
  <si>
    <t>-1600674898</t>
  </si>
  <si>
    <t>1,75*2*2+1,15*2*2</t>
  </si>
  <si>
    <t>0,5*4*2</t>
  </si>
  <si>
    <t>-549321978</t>
  </si>
  <si>
    <t>15,6*0,3</t>
  </si>
  <si>
    <t>-2124013072</t>
  </si>
  <si>
    <t>VRN6</t>
  </si>
  <si>
    <t>Územní vlivy</t>
  </si>
  <si>
    <t>063303000</t>
  </si>
  <si>
    <t>Práce ve výškách</t>
  </si>
  <si>
    <t>-1535406378</t>
  </si>
  <si>
    <t xml:space="preserve">003 - Hromosvod  -  MŠ Akátová 1361/17, Č.Těšín</t>
  </si>
  <si>
    <t xml:space="preserve"> </t>
  </si>
  <si>
    <t>623 11 832</t>
  </si>
  <si>
    <t>Petr Kubala</t>
  </si>
  <si>
    <t>CZ6403301047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</si>
  <si>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</si>
  <si>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</si>
  <si>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</si>
  <si>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</si>
  <si>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</si>
  <si>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HZS - Hodinové zúčtovací sazby</t>
  </si>
  <si>
    <t>741</t>
  </si>
  <si>
    <t>Elektroinstalace - silnoproud</t>
  </si>
  <si>
    <t>741410041</t>
  </si>
  <si>
    <t>Montáž drátu nebo lana uzemňovacího průměru do 10 mm v městské zástavbě v zemi</t>
  </si>
  <si>
    <t>CS ÚRS 2025 01</t>
  </si>
  <si>
    <t>754148260</t>
  </si>
  <si>
    <t>35442135</t>
  </si>
  <si>
    <t>drát D 10/13mm FeZn + PVC</t>
  </si>
  <si>
    <t>kg</t>
  </si>
  <si>
    <t>1606570483</t>
  </si>
  <si>
    <t>10*0,68 "Přepočtené koeficientem množství</t>
  </si>
  <si>
    <t>741421811</t>
  </si>
  <si>
    <t>Demontáž drátu nebo lana svodového vedení D do 8 mm kolmý svod</t>
  </si>
  <si>
    <t>1075238477</t>
  </si>
  <si>
    <t>741421831</t>
  </si>
  <si>
    <t>Demontáž drátu nebo lana svodového vedení D do 8 mm šikmá střecha</t>
  </si>
  <si>
    <t>2017319735</t>
  </si>
  <si>
    <t>741421841</t>
  </si>
  <si>
    <t>Demontáž svorky šroubové hromosvodné s 1 šroubem</t>
  </si>
  <si>
    <t>1821618396</t>
  </si>
  <si>
    <t>741421861</t>
  </si>
  <si>
    <t>Demontáž vedení hromosvodné-podpěra svislého vedení šroubovaného</t>
  </si>
  <si>
    <t>-1009455787</t>
  </si>
  <si>
    <t>741421871</t>
  </si>
  <si>
    <t>Demontáž vedení hromosvodné-ochranného úhelníku délky do 1,4 m</t>
  </si>
  <si>
    <t>-2103768786</t>
  </si>
  <si>
    <t>998741212</t>
  </si>
  <si>
    <t>Přesun hmot procentní pro silnoproud s omezením mechanizace v objektech v přes 6 do 12 m</t>
  </si>
  <si>
    <t>%</t>
  </si>
  <si>
    <t>1526650511</t>
  </si>
  <si>
    <t>Práce a dodávky M</t>
  </si>
  <si>
    <t>21-M</t>
  </si>
  <si>
    <t>Elektromontáže</t>
  </si>
  <si>
    <t>210220101</t>
  </si>
  <si>
    <t>Montáž hromosvodného vedení svodových vodičů s podpěrami průměru do 10 mm</t>
  </si>
  <si>
    <t>781172316</t>
  </si>
  <si>
    <t>1000306501</t>
  </si>
  <si>
    <t>Drát hliníkový AlMgSi 8mm, měkký, 20kg=148m, 1m=0,135kg (bal.20kg)</t>
  </si>
  <si>
    <t>256</t>
  </si>
  <si>
    <t>-1748132413</t>
  </si>
  <si>
    <t>115*0,135 "Přepočtené koeficientem množství</t>
  </si>
  <si>
    <t>1222723</t>
  </si>
  <si>
    <t>PODPERA VEDENI STAVITELNA NEREZ 204109</t>
  </si>
  <si>
    <t>-1894507274</t>
  </si>
  <si>
    <t>1352966</t>
  </si>
  <si>
    <t>PODPERA VEDENI NEREZ/PLAST SEDY 204179</t>
  </si>
  <si>
    <t>-1786031232</t>
  </si>
  <si>
    <t>1227992</t>
  </si>
  <si>
    <t>PODPERA VEDENI S PRILOZKOU NEREZ 286819</t>
  </si>
  <si>
    <t>301885662</t>
  </si>
  <si>
    <t>1228923</t>
  </si>
  <si>
    <t>PODPERA VEDENI OKAP NEREZ LH 8 200089</t>
  </si>
  <si>
    <t>501881771</t>
  </si>
  <si>
    <t>210220231</t>
  </si>
  <si>
    <t>Montáž tyčí jímacích na stojan</t>
  </si>
  <si>
    <t>1306706203</t>
  </si>
  <si>
    <t>1542211</t>
  </si>
  <si>
    <t>TRUBK. JIMACI TYC D=16MM L 5000MM 103480</t>
  </si>
  <si>
    <t>927733776</t>
  </si>
  <si>
    <t>1228167</t>
  </si>
  <si>
    <t>TRUBK. JIMACI TYC D=16MM L 2500MM 103430</t>
  </si>
  <si>
    <t>-338775093</t>
  </si>
  <si>
    <t>1229413</t>
  </si>
  <si>
    <t>TRUBK. JIMACI TYC D=16MM L 1500MM 103410</t>
  </si>
  <si>
    <t>1699527058</t>
  </si>
  <si>
    <t>1145931</t>
  </si>
  <si>
    <t>JIMACI TYC NEREZ/AL NA HREBENACE 123109</t>
  </si>
  <si>
    <t>-1756913950</t>
  </si>
  <si>
    <t>1206211</t>
  </si>
  <si>
    <t>DRZAK PRO JIMACI TYC DVOJITY 123116</t>
  </si>
  <si>
    <t>1305573381</t>
  </si>
  <si>
    <t>1994732</t>
  </si>
  <si>
    <t>PODPERA JIMACI TYCE FEZN 223005</t>
  </si>
  <si>
    <t>1454497790</t>
  </si>
  <si>
    <t>1222722</t>
  </si>
  <si>
    <t>DISTANCNI VZPERA DIDH 106228</t>
  </si>
  <si>
    <t>-1294380490</t>
  </si>
  <si>
    <t>1227658</t>
  </si>
  <si>
    <t>DISTANCNI VZPERA DIDH 106115</t>
  </si>
  <si>
    <t>-303735432</t>
  </si>
  <si>
    <t>210220300</t>
  </si>
  <si>
    <t>Montáž svorka hromosvodná s jedním šroubem</t>
  </si>
  <si>
    <t>-102158455</t>
  </si>
  <si>
    <t>1234651</t>
  </si>
  <si>
    <t>SVORKA UNIVERZ. NEREZ 8-10MM 390559</t>
  </si>
  <si>
    <t>1049040229</t>
  </si>
  <si>
    <t>1144619</t>
  </si>
  <si>
    <t>SVORKA UNIVERZ. NEREZ 8-10/16MM 392059</t>
  </si>
  <si>
    <t>1603207008</t>
  </si>
  <si>
    <t>210220302</t>
  </si>
  <si>
    <t>Montáž svorek hromosvodných se 3 a více šrouby</t>
  </si>
  <si>
    <t>1137494292</t>
  </si>
  <si>
    <t>1393019</t>
  </si>
  <si>
    <t>KRIZOVA SVORKA BEZ MEZIDESTICKY 318219</t>
  </si>
  <si>
    <t>2087894535</t>
  </si>
  <si>
    <t>1669728</t>
  </si>
  <si>
    <t>PRIPOJ. SVORKA NEREZ D=20MM 610020</t>
  </si>
  <si>
    <t>1552642810</t>
  </si>
  <si>
    <t>210220303</t>
  </si>
  <si>
    <t>Montáž svorek hromosvodných na okapové žlaby</t>
  </si>
  <si>
    <t>1680345099</t>
  </si>
  <si>
    <t>1673055</t>
  </si>
  <si>
    <t>OKAPOVA SVORKA AL 339061</t>
  </si>
  <si>
    <t>-1084886683</t>
  </si>
  <si>
    <t>210220362</t>
  </si>
  <si>
    <t>Montáž tyčí zemnicích délky do 4,5 m s připojením na svodové nebo uzemňovací vedení</t>
  </si>
  <si>
    <t>836864968</t>
  </si>
  <si>
    <t>1418670</t>
  </si>
  <si>
    <t>HLOUBKOVY ZEMNIC 1500MM FEZN 620151</t>
  </si>
  <si>
    <t>-682979960</t>
  </si>
  <si>
    <t>1342985</t>
  </si>
  <si>
    <t>ZARAZECI HROT LITINA/ZN D=20MM 620001</t>
  </si>
  <si>
    <t>1234142889</t>
  </si>
  <si>
    <t>210220372</t>
  </si>
  <si>
    <t>Montáž ochranných prvků hromosvodného vedení - úhelníků nebo trubek do zdiva</t>
  </si>
  <si>
    <t>-442461867</t>
  </si>
  <si>
    <t>1131683</t>
  </si>
  <si>
    <t>ZAVADECI TYC FEZN -SET- 480150</t>
  </si>
  <si>
    <t>917338423</t>
  </si>
  <si>
    <t>1506002</t>
  </si>
  <si>
    <t>PODPERA TYCE FEZN/PLAST SEDY 252000</t>
  </si>
  <si>
    <t>-97451287</t>
  </si>
  <si>
    <t>210220401</t>
  </si>
  <si>
    <t>Montáž doplňků hromosvodného vedení - štítků k označení svodů</t>
  </si>
  <si>
    <t>873396856</t>
  </si>
  <si>
    <t>35442110</t>
  </si>
  <si>
    <t>štítek plastový - čísla svodů</t>
  </si>
  <si>
    <t>128</t>
  </si>
  <si>
    <t>-1687353809</t>
  </si>
  <si>
    <t>46-M</t>
  </si>
  <si>
    <t>Zemní práce při extr.mont.pracích</t>
  </si>
  <si>
    <t>460161162</t>
  </si>
  <si>
    <t>Hloubení kabelových rýh ručně š 35 cm hl 70 cm v hornině tř I skupiny 3</t>
  </si>
  <si>
    <t>1118170337</t>
  </si>
  <si>
    <t>460431172</t>
  </si>
  <si>
    <t>Zásyp kabelových rýh ručně se zhutněním š 35 cm hl 70 cm z horniny tř I skupiny 3</t>
  </si>
  <si>
    <t>1508892624</t>
  </si>
  <si>
    <t>58-M</t>
  </si>
  <si>
    <t>Revize vyhrazených technických zařízení</t>
  </si>
  <si>
    <t>580105012</t>
  </si>
  <si>
    <t>Kontrola stavu ochrany před úderem blesku hřebenové soustavy přes 2 do 8 svodů</t>
  </si>
  <si>
    <t>svod</t>
  </si>
  <si>
    <t>546204678</t>
  </si>
  <si>
    <t>580105062</t>
  </si>
  <si>
    <t>Měření zemního odporu přes 2 do 8 svodů</t>
  </si>
  <si>
    <t>měření</t>
  </si>
  <si>
    <t>-327044667</t>
  </si>
  <si>
    <t>580107015</t>
  </si>
  <si>
    <t>Demontáž a zpětná montáž zkušební svorky uzemnění</t>
  </si>
  <si>
    <t>881611120</t>
  </si>
  <si>
    <t>HZS</t>
  </si>
  <si>
    <t>Hodinové zúčtovací sazby</t>
  </si>
  <si>
    <t>HZS2231</t>
  </si>
  <si>
    <t>Hodinová zúčtovací sazba elektrikář ... další práce nespecifikované položkami ceníku</t>
  </si>
  <si>
    <t>hod</t>
  </si>
  <si>
    <t>512</t>
  </si>
  <si>
    <t>-1873266388</t>
  </si>
  <si>
    <t>031002000</t>
  </si>
  <si>
    <t>Související (přípravné) práce pro zařízení staveniště</t>
  </si>
  <si>
    <t>pol</t>
  </si>
  <si>
    <t>-314802142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</si>
</sst>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51</v>
      </c>
      <c r="AI60" s="40"/>
      <c r="AJ60" s="40"/>
      <c r="AK60" s="40"/>
      <c r="AL60" s="40"/>
      <c r="AM60" s="57" t="s">
        <v>52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54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51</v>
      </c>
      <c r="AI75" s="40"/>
      <c r="AJ75" s="40"/>
      <c r="AK75" s="40"/>
      <c r="AL75" s="40"/>
      <c r="AM75" s="57" t="s">
        <v>52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Akatova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 xml:space="preserve">Rekonstrukce střechy  MŠ Akátová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Český Těšín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9. 10. 2024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Město Český Těšín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Roman Wojtas</v>
      </c>
      <c r="AN89" s="4"/>
      <c r="AO89" s="4"/>
      <c r="AP89" s="4"/>
      <c r="AQ89" s="37"/>
      <c r="AR89" s="38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>Martin Pniok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38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74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ROUND(SUM(AG95:AG97),2)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ROUND(SUM(AS95:AS97),2)</f>
        <v>0</v>
      </c>
      <c r="AT94" s="98">
        <f>ROUND(SUM(AV94:AW94),2)</f>
        <v>0</v>
      </c>
      <c r="AU94" s="99">
        <f>ROUND(SUM(AU95:AU97),5)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ROUND(SUM(AZ95:AZ97),2)</f>
        <v>0</v>
      </c>
      <c r="BA94" s="98">
        <f>ROUND(SUM(BA95:BA97),2)</f>
        <v>0</v>
      </c>
      <c r="BB94" s="98">
        <f>ROUND(SUM(BB95:BB97),2)</f>
        <v>0</v>
      </c>
      <c r="BC94" s="98">
        <f>ROUND(SUM(BC95:BC97),2)</f>
        <v>0</v>
      </c>
      <c r="BD94" s="100">
        <f>ROUND(SUM(BD95:BD97),2)</f>
        <v>0</v>
      </c>
      <c r="BE94" s="6"/>
      <c r="BS94" s="101" t="s">
        <v>75</v>
      </c>
      <c r="BT94" s="101" t="s">
        <v>76</v>
      </c>
      <c r="BU94" s="102" t="s">
        <v>77</v>
      </c>
      <c r="BV94" s="101" t="s">
        <v>78</v>
      </c>
      <c r="BW94" s="101" t="s">
        <v>4</v>
      </c>
      <c r="BX94" s="101" t="s">
        <v>79</v>
      </c>
      <c r="CL94" s="101" t="s">
        <v>1</v>
      </c>
    </row>
    <row r="95" s="7" customFormat="1" ht="16.5" customHeight="1">
      <c r="A95" s="103" t="s">
        <v>80</v>
      </c>
      <c r="B95" s="104"/>
      <c r="C95" s="105"/>
      <c r="D95" s="106" t="s">
        <v>81</v>
      </c>
      <c r="E95" s="106"/>
      <c r="F95" s="106"/>
      <c r="G95" s="106"/>
      <c r="H95" s="106"/>
      <c r="I95" s="107"/>
      <c r="J95" s="106" t="s">
        <v>82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'001 - Střecha'!J30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83</v>
      </c>
      <c r="AR95" s="104"/>
      <c r="AS95" s="110">
        <v>0</v>
      </c>
      <c r="AT95" s="111">
        <f>ROUND(SUM(AV95:AW95),2)</f>
        <v>0</v>
      </c>
      <c r="AU95" s="112">
        <f>'001 - Střecha'!P130</f>
        <v>0</v>
      </c>
      <c r="AV95" s="111">
        <f>'001 - Střecha'!J33</f>
        <v>0</v>
      </c>
      <c r="AW95" s="111">
        <f>'001 - Střecha'!J34</f>
        <v>0</v>
      </c>
      <c r="AX95" s="111">
        <f>'001 - Střecha'!J35</f>
        <v>0</v>
      </c>
      <c r="AY95" s="111">
        <f>'001 - Střecha'!J36</f>
        <v>0</v>
      </c>
      <c r="AZ95" s="111">
        <f>'001 - Střecha'!F33</f>
        <v>0</v>
      </c>
      <c r="BA95" s="111">
        <f>'001 - Střecha'!F34</f>
        <v>0</v>
      </c>
      <c r="BB95" s="111">
        <f>'001 - Střecha'!F35</f>
        <v>0</v>
      </c>
      <c r="BC95" s="111">
        <f>'001 - Střecha'!F36</f>
        <v>0</v>
      </c>
      <c r="BD95" s="113">
        <f>'001 - Střecha'!F37</f>
        <v>0</v>
      </c>
      <c r="BE95" s="7"/>
      <c r="BT95" s="114" t="s">
        <v>84</v>
      </c>
      <c r="BV95" s="114" t="s">
        <v>78</v>
      </c>
      <c r="BW95" s="114" t="s">
        <v>85</v>
      </c>
      <c r="BX95" s="114" t="s">
        <v>4</v>
      </c>
      <c r="CL95" s="114" t="s">
        <v>1</v>
      </c>
      <c r="CM95" s="114" t="s">
        <v>86</v>
      </c>
    </row>
    <row r="96" s="7" customFormat="1" ht="16.5" customHeight="1">
      <c r="A96" s="103" t="s">
        <v>80</v>
      </c>
      <c r="B96" s="104"/>
      <c r="C96" s="105"/>
      <c r="D96" s="106" t="s">
        <v>87</v>
      </c>
      <c r="E96" s="106"/>
      <c r="F96" s="106"/>
      <c r="G96" s="106"/>
      <c r="H96" s="106"/>
      <c r="I96" s="107"/>
      <c r="J96" s="106" t="s">
        <v>88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'002 - Komíny'!J30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83</v>
      </c>
      <c r="AR96" s="104"/>
      <c r="AS96" s="110">
        <v>0</v>
      </c>
      <c r="AT96" s="111">
        <f>ROUND(SUM(AV96:AW96),2)</f>
        <v>0</v>
      </c>
      <c r="AU96" s="112">
        <f>'002 - Komíny'!P125</f>
        <v>0</v>
      </c>
      <c r="AV96" s="111">
        <f>'002 - Komíny'!J33</f>
        <v>0</v>
      </c>
      <c r="AW96" s="111">
        <f>'002 - Komíny'!J34</f>
        <v>0</v>
      </c>
      <c r="AX96" s="111">
        <f>'002 - Komíny'!J35</f>
        <v>0</v>
      </c>
      <c r="AY96" s="111">
        <f>'002 - Komíny'!J36</f>
        <v>0</v>
      </c>
      <c r="AZ96" s="111">
        <f>'002 - Komíny'!F33</f>
        <v>0</v>
      </c>
      <c r="BA96" s="111">
        <f>'002 - Komíny'!F34</f>
        <v>0</v>
      </c>
      <c r="BB96" s="111">
        <f>'002 - Komíny'!F35</f>
        <v>0</v>
      </c>
      <c r="BC96" s="111">
        <f>'002 - Komíny'!F36</f>
        <v>0</v>
      </c>
      <c r="BD96" s="113">
        <f>'002 - Komíny'!F37</f>
        <v>0</v>
      </c>
      <c r="BE96" s="7"/>
      <c r="BT96" s="114" t="s">
        <v>84</v>
      </c>
      <c r="BV96" s="114" t="s">
        <v>78</v>
      </c>
      <c r="BW96" s="114" t="s">
        <v>89</v>
      </c>
      <c r="BX96" s="114" t="s">
        <v>4</v>
      </c>
      <c r="CL96" s="114" t="s">
        <v>1</v>
      </c>
      <c r="CM96" s="114" t="s">
        <v>86</v>
      </c>
    </row>
    <row r="97" s="7" customFormat="1" ht="24.75" customHeight="1">
      <c r="A97" s="103" t="s">
        <v>80</v>
      </c>
      <c r="B97" s="104"/>
      <c r="C97" s="105"/>
      <c r="D97" s="106" t="s">
        <v>90</v>
      </c>
      <c r="E97" s="106"/>
      <c r="F97" s="106"/>
      <c r="G97" s="106"/>
      <c r="H97" s="106"/>
      <c r="I97" s="107"/>
      <c r="J97" s="106" t="s">
        <v>91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'003 - Hromosvod  -  MŠ Ak...'!J30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83</v>
      </c>
      <c r="AR97" s="104"/>
      <c r="AS97" s="115">
        <v>0</v>
      </c>
      <c r="AT97" s="116">
        <f>ROUND(SUM(AV97:AW97),2)</f>
        <v>0</v>
      </c>
      <c r="AU97" s="117">
        <f>'003 - Hromosvod  -  MŠ Ak...'!P125</f>
        <v>0</v>
      </c>
      <c r="AV97" s="116">
        <f>'003 - Hromosvod  -  MŠ Ak...'!J33</f>
        <v>0</v>
      </c>
      <c r="AW97" s="116">
        <f>'003 - Hromosvod  -  MŠ Ak...'!J34</f>
        <v>0</v>
      </c>
      <c r="AX97" s="116">
        <f>'003 - Hromosvod  -  MŠ Ak...'!J35</f>
        <v>0</v>
      </c>
      <c r="AY97" s="116">
        <f>'003 - Hromosvod  -  MŠ Ak...'!J36</f>
        <v>0</v>
      </c>
      <c r="AZ97" s="116">
        <f>'003 - Hromosvod  -  MŠ Ak...'!F33</f>
        <v>0</v>
      </c>
      <c r="BA97" s="116">
        <f>'003 - Hromosvod  -  MŠ Ak...'!F34</f>
        <v>0</v>
      </c>
      <c r="BB97" s="116">
        <f>'003 - Hromosvod  -  MŠ Ak...'!F35</f>
        <v>0</v>
      </c>
      <c r="BC97" s="116">
        <f>'003 - Hromosvod  -  MŠ Ak...'!F36</f>
        <v>0</v>
      </c>
      <c r="BD97" s="118">
        <f>'003 - Hromosvod  -  MŠ Ak...'!F37</f>
        <v>0</v>
      </c>
      <c r="BE97" s="7"/>
      <c r="BT97" s="114" t="s">
        <v>84</v>
      </c>
      <c r="BV97" s="114" t="s">
        <v>78</v>
      </c>
      <c r="BW97" s="114" t="s">
        <v>92</v>
      </c>
      <c r="BX97" s="114" t="s">
        <v>4</v>
      </c>
      <c r="CL97" s="114" t="s">
        <v>1</v>
      </c>
      <c r="CM97" s="114" t="s">
        <v>86</v>
      </c>
    </row>
    <row r="98" s="2" customFormat="1" ht="30" customHeight="1">
      <c r="A98" s="37"/>
      <c r="B98" s="38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38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01 - Střecha'!C2" display="/"/>
    <hyperlink ref="A96" location="'002 - Komíny'!C2" display="/"/>
    <hyperlink ref="A97" location="'003 - Hromosvod  -  MŠ A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93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 xml:space="preserve">Rekonstrukce střechy  MŠ Akátová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94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9. 10. 2024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34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ROUND(J130,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ROUND((SUM(BE130:BE254)),  2)</f>
        <v>0</v>
      </c>
      <c r="G33" s="37"/>
      <c r="H33" s="37"/>
      <c r="I33" s="127">
        <v>0.20999999999999999</v>
      </c>
      <c r="J33" s="126">
        <f>ROUND(((SUM(BE130:BE254))*I33),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ROUND((SUM(BF130:BF254)),  2)</f>
        <v>0</v>
      </c>
      <c r="G34" s="37"/>
      <c r="H34" s="37"/>
      <c r="I34" s="127">
        <v>0.12</v>
      </c>
      <c r="J34" s="126">
        <f>ROUND(((SUM(BF130:BF254))*I34),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ROUND((SUM(BG130:BG254)),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ROUND((SUM(BH130:BH254)),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ROUND((SUM(BI130:BI254)),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 xml:space="preserve">Rekonstrukce střechy  MŠ Akátová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001 - Střecha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Český Těšín</v>
      </c>
      <c r="G89" s="37"/>
      <c r="H89" s="37"/>
      <c r="I89" s="31" t="s">
        <v>22</v>
      </c>
      <c r="J89" s="68" t="str">
        <f>IF(J12="","",J12)</f>
        <v>9. 10. 2024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Český Těšín</v>
      </c>
      <c r="G91" s="37"/>
      <c r="H91" s="37"/>
      <c r="I91" s="31" t="s">
        <v>30</v>
      </c>
      <c r="J91" s="35" t="str">
        <f>E21</f>
        <v>Roman Wojtas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Martin Pniok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97</v>
      </c>
      <c r="D94" s="128"/>
      <c r="E94" s="128"/>
      <c r="F94" s="128"/>
      <c r="G94" s="128"/>
      <c r="H94" s="128"/>
      <c r="I94" s="128"/>
      <c r="J94" s="137" t="s">
        <v>98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99</v>
      </c>
      <c r="D96" s="37"/>
      <c r="E96" s="37"/>
      <c r="F96" s="37"/>
      <c r="G96" s="37"/>
      <c r="H96" s="37"/>
      <c r="I96" s="37"/>
      <c r="J96" s="95">
        <f>J130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100</v>
      </c>
    </row>
    <row r="97" s="9" customFormat="1" ht="24.96" customHeight="1">
      <c r="A97" s="9"/>
      <c r="B97" s="139"/>
      <c r="C97" s="9"/>
      <c r="D97" s="140" t="s">
        <v>101</v>
      </c>
      <c r="E97" s="141"/>
      <c r="F97" s="141"/>
      <c r="G97" s="141"/>
      <c r="H97" s="141"/>
      <c r="I97" s="141"/>
      <c r="J97" s="142">
        <f>J131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102</v>
      </c>
      <c r="E98" s="145"/>
      <c r="F98" s="145"/>
      <c r="G98" s="145"/>
      <c r="H98" s="145"/>
      <c r="I98" s="145"/>
      <c r="J98" s="146">
        <f>J132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103</v>
      </c>
      <c r="E99" s="145"/>
      <c r="F99" s="145"/>
      <c r="G99" s="145"/>
      <c r="H99" s="145"/>
      <c r="I99" s="145"/>
      <c r="J99" s="146">
        <f>J135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104</v>
      </c>
      <c r="E100" s="145"/>
      <c r="F100" s="145"/>
      <c r="G100" s="145"/>
      <c r="H100" s="145"/>
      <c r="I100" s="145"/>
      <c r="J100" s="146">
        <f>J148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9"/>
      <c r="C101" s="9"/>
      <c r="D101" s="140" t="s">
        <v>105</v>
      </c>
      <c r="E101" s="141"/>
      <c r="F101" s="141"/>
      <c r="G101" s="141"/>
      <c r="H101" s="141"/>
      <c r="I101" s="141"/>
      <c r="J101" s="142">
        <f>J156</f>
        <v>0</v>
      </c>
      <c r="K101" s="9"/>
      <c r="L101" s="13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3"/>
      <c r="C102" s="10"/>
      <c r="D102" s="144" t="s">
        <v>106</v>
      </c>
      <c r="E102" s="145"/>
      <c r="F102" s="145"/>
      <c r="G102" s="145"/>
      <c r="H102" s="145"/>
      <c r="I102" s="145"/>
      <c r="J102" s="146">
        <f>J157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107</v>
      </c>
      <c r="E103" s="145"/>
      <c r="F103" s="145"/>
      <c r="G103" s="145"/>
      <c r="H103" s="145"/>
      <c r="I103" s="145"/>
      <c r="J103" s="146">
        <f>J160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108</v>
      </c>
      <c r="E104" s="145"/>
      <c r="F104" s="145"/>
      <c r="G104" s="145"/>
      <c r="H104" s="145"/>
      <c r="I104" s="145"/>
      <c r="J104" s="146">
        <f>J165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109</v>
      </c>
      <c r="E105" s="145"/>
      <c r="F105" s="145"/>
      <c r="G105" s="145"/>
      <c r="H105" s="145"/>
      <c r="I105" s="145"/>
      <c r="J105" s="146">
        <f>J168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3"/>
      <c r="C106" s="10"/>
      <c r="D106" s="144" t="s">
        <v>110</v>
      </c>
      <c r="E106" s="145"/>
      <c r="F106" s="145"/>
      <c r="G106" s="145"/>
      <c r="H106" s="145"/>
      <c r="I106" s="145"/>
      <c r="J106" s="146">
        <f>J188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3"/>
      <c r="C107" s="10"/>
      <c r="D107" s="144" t="s">
        <v>111</v>
      </c>
      <c r="E107" s="145"/>
      <c r="F107" s="145"/>
      <c r="G107" s="145"/>
      <c r="H107" s="145"/>
      <c r="I107" s="145"/>
      <c r="J107" s="146">
        <f>J223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3"/>
      <c r="C108" s="10"/>
      <c r="D108" s="144" t="s">
        <v>112</v>
      </c>
      <c r="E108" s="145"/>
      <c r="F108" s="145"/>
      <c r="G108" s="145"/>
      <c r="H108" s="145"/>
      <c r="I108" s="145"/>
      <c r="J108" s="146">
        <f>J236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39"/>
      <c r="C109" s="9"/>
      <c r="D109" s="140" t="s">
        <v>113</v>
      </c>
      <c r="E109" s="141"/>
      <c r="F109" s="141"/>
      <c r="G109" s="141"/>
      <c r="H109" s="141"/>
      <c r="I109" s="141"/>
      <c r="J109" s="142">
        <f>J251</f>
        <v>0</v>
      </c>
      <c r="K109" s="9"/>
      <c r="L109" s="13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43"/>
      <c r="C110" s="10"/>
      <c r="D110" s="144" t="s">
        <v>114</v>
      </c>
      <c r="E110" s="145"/>
      <c r="F110" s="145"/>
      <c r="G110" s="145"/>
      <c r="H110" s="145"/>
      <c r="I110" s="145"/>
      <c r="J110" s="146">
        <f>J252</f>
        <v>0</v>
      </c>
      <c r="K110" s="10"/>
      <c r="L110" s="14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115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120" t="str">
        <f>E7</f>
        <v xml:space="preserve">Rekonstrukce střechy  MŠ Akátová</v>
      </c>
      <c r="F120" s="31"/>
      <c r="G120" s="31"/>
      <c r="H120" s="31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94</v>
      </c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7"/>
      <c r="D122" s="37"/>
      <c r="E122" s="66" t="str">
        <f>E9</f>
        <v>001 - Střecha</v>
      </c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7"/>
      <c r="E124" s="37"/>
      <c r="F124" s="26" t="str">
        <f>F12</f>
        <v>Český Těšín</v>
      </c>
      <c r="G124" s="37"/>
      <c r="H124" s="37"/>
      <c r="I124" s="31" t="s">
        <v>22</v>
      </c>
      <c r="J124" s="68" t="str">
        <f>IF(J12="","",J12)</f>
        <v>9. 10. 2024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7"/>
      <c r="E126" s="37"/>
      <c r="F126" s="26" t="str">
        <f>E15</f>
        <v>Město Český Těšín</v>
      </c>
      <c r="G126" s="37"/>
      <c r="H126" s="37"/>
      <c r="I126" s="31" t="s">
        <v>30</v>
      </c>
      <c r="J126" s="35" t="str">
        <f>E21</f>
        <v>Roman Wojtas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28</v>
      </c>
      <c r="D127" s="37"/>
      <c r="E127" s="37"/>
      <c r="F127" s="26" t="str">
        <f>IF(E18="","",E18)</f>
        <v>Vyplň údaj</v>
      </c>
      <c r="G127" s="37"/>
      <c r="H127" s="37"/>
      <c r="I127" s="31" t="s">
        <v>33</v>
      </c>
      <c r="J127" s="35" t="str">
        <f>E24</f>
        <v>Martin Pniok</v>
      </c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47"/>
      <c r="B129" s="148"/>
      <c r="C129" s="149" t="s">
        <v>116</v>
      </c>
      <c r="D129" s="150" t="s">
        <v>61</v>
      </c>
      <c r="E129" s="150" t="s">
        <v>57</v>
      </c>
      <c r="F129" s="150" t="s">
        <v>58</v>
      </c>
      <c r="G129" s="150" t="s">
        <v>117</v>
      </c>
      <c r="H129" s="150" t="s">
        <v>118</v>
      </c>
      <c r="I129" s="150" t="s">
        <v>119</v>
      </c>
      <c r="J129" s="150" t="s">
        <v>98</v>
      </c>
      <c r="K129" s="151" t="s">
        <v>120</v>
      </c>
      <c r="L129" s="152"/>
      <c r="M129" s="85" t="s">
        <v>1</v>
      </c>
      <c r="N129" s="86" t="s">
        <v>40</v>
      </c>
      <c r="O129" s="86" t="s">
        <v>121</v>
      </c>
      <c r="P129" s="86" t="s">
        <v>122</v>
      </c>
      <c r="Q129" s="86" t="s">
        <v>123</v>
      </c>
      <c r="R129" s="86" t="s">
        <v>124</v>
      </c>
      <c r="S129" s="86" t="s">
        <v>125</v>
      </c>
      <c r="T129" s="87" t="s">
        <v>126</v>
      </c>
      <c r="U129" s="147"/>
      <c r="V129" s="147"/>
      <c r="W129" s="147"/>
      <c r="X129" s="147"/>
      <c r="Y129" s="147"/>
      <c r="Z129" s="147"/>
      <c r="AA129" s="147"/>
      <c r="AB129" s="147"/>
      <c r="AC129" s="147"/>
      <c r="AD129" s="147"/>
      <c r="AE129" s="147"/>
    </row>
    <row r="130" s="2" customFormat="1" ht="22.8" customHeight="1">
      <c r="A130" s="37"/>
      <c r="B130" s="38"/>
      <c r="C130" s="92" t="s">
        <v>127</v>
      </c>
      <c r="D130" s="37"/>
      <c r="E130" s="37"/>
      <c r="F130" s="37"/>
      <c r="G130" s="37"/>
      <c r="H130" s="37"/>
      <c r="I130" s="37"/>
      <c r="J130" s="153">
        <f>BK130</f>
        <v>0</v>
      </c>
      <c r="K130" s="37"/>
      <c r="L130" s="38"/>
      <c r="M130" s="88"/>
      <c r="N130" s="72"/>
      <c r="O130" s="89"/>
      <c r="P130" s="154">
        <f>P131+P156+P251</f>
        <v>0</v>
      </c>
      <c r="Q130" s="89"/>
      <c r="R130" s="154">
        <f>R131+R156+R251</f>
        <v>9.8536313600000014</v>
      </c>
      <c r="S130" s="89"/>
      <c r="T130" s="155">
        <f>T131+T156+T251</f>
        <v>5.7919389700000012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75</v>
      </c>
      <c r="AU130" s="18" t="s">
        <v>100</v>
      </c>
      <c r="BK130" s="156">
        <f>BK131+BK156+BK251</f>
        <v>0</v>
      </c>
    </row>
    <row r="131" s="12" customFormat="1" ht="25.92" customHeight="1">
      <c r="A131" s="12"/>
      <c r="B131" s="157"/>
      <c r="C131" s="12"/>
      <c r="D131" s="158" t="s">
        <v>75</v>
      </c>
      <c r="E131" s="159" t="s">
        <v>128</v>
      </c>
      <c r="F131" s="159" t="s">
        <v>129</v>
      </c>
      <c r="G131" s="12"/>
      <c r="H131" s="12"/>
      <c r="I131" s="160"/>
      <c r="J131" s="161">
        <f>BK131</f>
        <v>0</v>
      </c>
      <c r="K131" s="12"/>
      <c r="L131" s="157"/>
      <c r="M131" s="162"/>
      <c r="N131" s="163"/>
      <c r="O131" s="163"/>
      <c r="P131" s="164">
        <f>P132+P135+P148</f>
        <v>0</v>
      </c>
      <c r="Q131" s="163"/>
      <c r="R131" s="164">
        <f>R132+R135+R148</f>
        <v>0.42300000000000004</v>
      </c>
      <c r="S131" s="163"/>
      <c r="T131" s="165">
        <f>T132+T135+T148</f>
        <v>0.44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8" t="s">
        <v>84</v>
      </c>
      <c r="AT131" s="166" t="s">
        <v>75</v>
      </c>
      <c r="AU131" s="166" t="s">
        <v>76</v>
      </c>
      <c r="AY131" s="158" t="s">
        <v>130</v>
      </c>
      <c r="BK131" s="167">
        <f>BK132+BK135+BK148</f>
        <v>0</v>
      </c>
    </row>
    <row r="132" s="12" customFormat="1" ht="22.8" customHeight="1">
      <c r="A132" s="12"/>
      <c r="B132" s="157"/>
      <c r="C132" s="12"/>
      <c r="D132" s="158" t="s">
        <v>75</v>
      </c>
      <c r="E132" s="168" t="s">
        <v>131</v>
      </c>
      <c r="F132" s="168" t="s">
        <v>132</v>
      </c>
      <c r="G132" s="12"/>
      <c r="H132" s="12"/>
      <c r="I132" s="160"/>
      <c r="J132" s="169">
        <f>BK132</f>
        <v>0</v>
      </c>
      <c r="K132" s="12"/>
      <c r="L132" s="157"/>
      <c r="M132" s="162"/>
      <c r="N132" s="163"/>
      <c r="O132" s="163"/>
      <c r="P132" s="164">
        <f>SUM(P133:P134)</f>
        <v>0</v>
      </c>
      <c r="Q132" s="163"/>
      <c r="R132" s="164">
        <f>SUM(R133:R134)</f>
        <v>0.42300000000000004</v>
      </c>
      <c r="S132" s="163"/>
      <c r="T132" s="165">
        <f>SUM(T133:T134)</f>
        <v>0.44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8" t="s">
        <v>84</v>
      </c>
      <c r="AT132" s="166" t="s">
        <v>75</v>
      </c>
      <c r="AU132" s="166" t="s">
        <v>84</v>
      </c>
      <c r="AY132" s="158" t="s">
        <v>130</v>
      </c>
      <c r="BK132" s="167">
        <f>SUM(BK133:BK134)</f>
        <v>0</v>
      </c>
    </row>
    <row r="133" s="2" customFormat="1" ht="24.15" customHeight="1">
      <c r="A133" s="37"/>
      <c r="B133" s="170"/>
      <c r="C133" s="171" t="s">
        <v>84</v>
      </c>
      <c r="D133" s="171" t="s">
        <v>133</v>
      </c>
      <c r="E133" s="172" t="s">
        <v>134</v>
      </c>
      <c r="F133" s="173" t="s">
        <v>135</v>
      </c>
      <c r="G133" s="174" t="s">
        <v>136</v>
      </c>
      <c r="H133" s="175">
        <v>20</v>
      </c>
      <c r="I133" s="176"/>
      <c r="J133" s="177">
        <f>ROUND(I133*H133,2)</f>
        <v>0</v>
      </c>
      <c r="K133" s="173" t="s">
        <v>137</v>
      </c>
      <c r="L133" s="38"/>
      <c r="M133" s="178" t="s">
        <v>1</v>
      </c>
      <c r="N133" s="179" t="s">
        <v>41</v>
      </c>
      <c r="O133" s="76"/>
      <c r="P133" s="180">
        <f>O133*H133</f>
        <v>0</v>
      </c>
      <c r="Q133" s="180">
        <v>0.020930000000000001</v>
      </c>
      <c r="R133" s="180">
        <f>Q133*H133</f>
        <v>0.41860000000000003</v>
      </c>
      <c r="S133" s="180">
        <v>0.02</v>
      </c>
      <c r="T133" s="181">
        <f>S133*H133</f>
        <v>0.40000000000000002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138</v>
      </c>
      <c r="AT133" s="182" t="s">
        <v>133</v>
      </c>
      <c r="AU133" s="182" t="s">
        <v>86</v>
      </c>
      <c r="AY133" s="18" t="s">
        <v>130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84</v>
      </c>
      <c r="BK133" s="183">
        <f>ROUND(I133*H133,2)</f>
        <v>0</v>
      </c>
      <c r="BL133" s="18" t="s">
        <v>138</v>
      </c>
      <c r="BM133" s="182" t="s">
        <v>139</v>
      </c>
    </row>
    <row r="134" s="2" customFormat="1" ht="24.15" customHeight="1">
      <c r="A134" s="37"/>
      <c r="B134" s="170"/>
      <c r="C134" s="171" t="s">
        <v>86</v>
      </c>
      <c r="D134" s="171" t="s">
        <v>133</v>
      </c>
      <c r="E134" s="172" t="s">
        <v>140</v>
      </c>
      <c r="F134" s="173" t="s">
        <v>141</v>
      </c>
      <c r="G134" s="174" t="s">
        <v>136</v>
      </c>
      <c r="H134" s="175">
        <v>20</v>
      </c>
      <c r="I134" s="176"/>
      <c r="J134" s="177">
        <f>ROUND(I134*H134,2)</f>
        <v>0</v>
      </c>
      <c r="K134" s="173" t="s">
        <v>137</v>
      </c>
      <c r="L134" s="38"/>
      <c r="M134" s="178" t="s">
        <v>1</v>
      </c>
      <c r="N134" s="179" t="s">
        <v>41</v>
      </c>
      <c r="O134" s="76"/>
      <c r="P134" s="180">
        <f>O134*H134</f>
        <v>0</v>
      </c>
      <c r="Q134" s="180">
        <v>0.00022000000000000001</v>
      </c>
      <c r="R134" s="180">
        <f>Q134*H134</f>
        <v>0.0044000000000000003</v>
      </c>
      <c r="S134" s="180">
        <v>0.002</v>
      </c>
      <c r="T134" s="181">
        <f>S134*H134</f>
        <v>0.040000000000000001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2" t="s">
        <v>138</v>
      </c>
      <c r="AT134" s="182" t="s">
        <v>133</v>
      </c>
      <c r="AU134" s="182" t="s">
        <v>86</v>
      </c>
      <c r="AY134" s="18" t="s">
        <v>130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84</v>
      </c>
      <c r="BK134" s="183">
        <f>ROUND(I134*H134,2)</f>
        <v>0</v>
      </c>
      <c r="BL134" s="18" t="s">
        <v>138</v>
      </c>
      <c r="BM134" s="182" t="s">
        <v>142</v>
      </c>
    </row>
    <row r="135" s="12" customFormat="1" ht="22.8" customHeight="1">
      <c r="A135" s="12"/>
      <c r="B135" s="157"/>
      <c r="C135" s="12"/>
      <c r="D135" s="158" t="s">
        <v>75</v>
      </c>
      <c r="E135" s="168" t="s">
        <v>143</v>
      </c>
      <c r="F135" s="168" t="s">
        <v>144</v>
      </c>
      <c r="G135" s="12"/>
      <c r="H135" s="12"/>
      <c r="I135" s="160"/>
      <c r="J135" s="169">
        <f>BK135</f>
        <v>0</v>
      </c>
      <c r="K135" s="12"/>
      <c r="L135" s="157"/>
      <c r="M135" s="162"/>
      <c r="N135" s="163"/>
      <c r="O135" s="163"/>
      <c r="P135" s="164">
        <f>SUM(P136:P147)</f>
        <v>0</v>
      </c>
      <c r="Q135" s="163"/>
      <c r="R135" s="164">
        <f>SUM(R136:R147)</f>
        <v>0</v>
      </c>
      <c r="S135" s="163"/>
      <c r="T135" s="165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8" t="s">
        <v>84</v>
      </c>
      <c r="AT135" s="166" t="s">
        <v>75</v>
      </c>
      <c r="AU135" s="166" t="s">
        <v>84</v>
      </c>
      <c r="AY135" s="158" t="s">
        <v>130</v>
      </c>
      <c r="BK135" s="167">
        <f>SUM(BK136:BK147)</f>
        <v>0</v>
      </c>
    </row>
    <row r="136" s="2" customFormat="1" ht="37.8" customHeight="1">
      <c r="A136" s="37"/>
      <c r="B136" s="170"/>
      <c r="C136" s="171" t="s">
        <v>145</v>
      </c>
      <c r="D136" s="171" t="s">
        <v>133</v>
      </c>
      <c r="E136" s="172" t="s">
        <v>146</v>
      </c>
      <c r="F136" s="173" t="s">
        <v>147</v>
      </c>
      <c r="G136" s="174" t="s">
        <v>136</v>
      </c>
      <c r="H136" s="175">
        <v>727.5</v>
      </c>
      <c r="I136" s="176"/>
      <c r="J136" s="177">
        <f>ROUND(I136*H136,2)</f>
        <v>0</v>
      </c>
      <c r="K136" s="173" t="s">
        <v>137</v>
      </c>
      <c r="L136" s="38"/>
      <c r="M136" s="178" t="s">
        <v>1</v>
      </c>
      <c r="N136" s="179" t="s">
        <v>41</v>
      </c>
      <c r="O136" s="76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2" t="s">
        <v>138</v>
      </c>
      <c r="AT136" s="182" t="s">
        <v>133</v>
      </c>
      <c r="AU136" s="182" t="s">
        <v>86</v>
      </c>
      <c r="AY136" s="18" t="s">
        <v>130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84</v>
      </c>
      <c r="BK136" s="183">
        <f>ROUND(I136*H136,2)</f>
        <v>0</v>
      </c>
      <c r="BL136" s="18" t="s">
        <v>138</v>
      </c>
      <c r="BM136" s="182" t="s">
        <v>148</v>
      </c>
    </row>
    <row r="137" s="13" customFormat="1">
      <c r="A137" s="13"/>
      <c r="B137" s="184"/>
      <c r="C137" s="13"/>
      <c r="D137" s="185" t="s">
        <v>149</v>
      </c>
      <c r="E137" s="186" t="s">
        <v>1</v>
      </c>
      <c r="F137" s="187" t="s">
        <v>150</v>
      </c>
      <c r="G137" s="13"/>
      <c r="H137" s="188">
        <v>727.5</v>
      </c>
      <c r="I137" s="189"/>
      <c r="J137" s="13"/>
      <c r="K137" s="13"/>
      <c r="L137" s="184"/>
      <c r="M137" s="190"/>
      <c r="N137" s="191"/>
      <c r="O137" s="191"/>
      <c r="P137" s="191"/>
      <c r="Q137" s="191"/>
      <c r="R137" s="191"/>
      <c r="S137" s="191"/>
      <c r="T137" s="19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149</v>
      </c>
      <c r="AU137" s="186" t="s">
        <v>86</v>
      </c>
      <c r="AV137" s="13" t="s">
        <v>86</v>
      </c>
      <c r="AW137" s="13" t="s">
        <v>32</v>
      </c>
      <c r="AX137" s="13" t="s">
        <v>84</v>
      </c>
      <c r="AY137" s="186" t="s">
        <v>130</v>
      </c>
    </row>
    <row r="138" s="2" customFormat="1" ht="37.8" customHeight="1">
      <c r="A138" s="37"/>
      <c r="B138" s="170"/>
      <c r="C138" s="171" t="s">
        <v>138</v>
      </c>
      <c r="D138" s="171" t="s">
        <v>133</v>
      </c>
      <c r="E138" s="172" t="s">
        <v>151</v>
      </c>
      <c r="F138" s="173" t="s">
        <v>152</v>
      </c>
      <c r="G138" s="174" t="s">
        <v>136</v>
      </c>
      <c r="H138" s="175">
        <v>43650</v>
      </c>
      <c r="I138" s="176"/>
      <c r="J138" s="177">
        <f>ROUND(I138*H138,2)</f>
        <v>0</v>
      </c>
      <c r="K138" s="173" t="s">
        <v>137</v>
      </c>
      <c r="L138" s="38"/>
      <c r="M138" s="178" t="s">
        <v>1</v>
      </c>
      <c r="N138" s="179" t="s">
        <v>41</v>
      </c>
      <c r="O138" s="76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2" t="s">
        <v>138</v>
      </c>
      <c r="AT138" s="182" t="s">
        <v>133</v>
      </c>
      <c r="AU138" s="182" t="s">
        <v>86</v>
      </c>
      <c r="AY138" s="18" t="s">
        <v>130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84</v>
      </c>
      <c r="BK138" s="183">
        <f>ROUND(I138*H138,2)</f>
        <v>0</v>
      </c>
      <c r="BL138" s="18" t="s">
        <v>138</v>
      </c>
      <c r="BM138" s="182" t="s">
        <v>153</v>
      </c>
    </row>
    <row r="139" s="13" customFormat="1">
      <c r="A139" s="13"/>
      <c r="B139" s="184"/>
      <c r="C139" s="13"/>
      <c r="D139" s="185" t="s">
        <v>149</v>
      </c>
      <c r="E139" s="13"/>
      <c r="F139" s="187" t="s">
        <v>154</v>
      </c>
      <c r="G139" s="13"/>
      <c r="H139" s="188">
        <v>43650</v>
      </c>
      <c r="I139" s="189"/>
      <c r="J139" s="13"/>
      <c r="K139" s="13"/>
      <c r="L139" s="184"/>
      <c r="M139" s="190"/>
      <c r="N139" s="191"/>
      <c r="O139" s="191"/>
      <c r="P139" s="191"/>
      <c r="Q139" s="191"/>
      <c r="R139" s="191"/>
      <c r="S139" s="191"/>
      <c r="T139" s="19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6" t="s">
        <v>149</v>
      </c>
      <c r="AU139" s="186" t="s">
        <v>86</v>
      </c>
      <c r="AV139" s="13" t="s">
        <v>86</v>
      </c>
      <c r="AW139" s="13" t="s">
        <v>3</v>
      </c>
      <c r="AX139" s="13" t="s">
        <v>84</v>
      </c>
      <c r="AY139" s="186" t="s">
        <v>130</v>
      </c>
    </row>
    <row r="140" s="2" customFormat="1" ht="37.8" customHeight="1">
      <c r="A140" s="37"/>
      <c r="B140" s="170"/>
      <c r="C140" s="171" t="s">
        <v>155</v>
      </c>
      <c r="D140" s="171" t="s">
        <v>133</v>
      </c>
      <c r="E140" s="172" t="s">
        <v>156</v>
      </c>
      <c r="F140" s="173" t="s">
        <v>157</v>
      </c>
      <c r="G140" s="174" t="s">
        <v>136</v>
      </c>
      <c r="H140" s="175">
        <v>727.5</v>
      </c>
      <c r="I140" s="176"/>
      <c r="J140" s="177">
        <f>ROUND(I140*H140,2)</f>
        <v>0</v>
      </c>
      <c r="K140" s="173" t="s">
        <v>137</v>
      </c>
      <c r="L140" s="38"/>
      <c r="M140" s="178" t="s">
        <v>1</v>
      </c>
      <c r="N140" s="179" t="s">
        <v>41</v>
      </c>
      <c r="O140" s="76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2" t="s">
        <v>138</v>
      </c>
      <c r="AT140" s="182" t="s">
        <v>133</v>
      </c>
      <c r="AU140" s="182" t="s">
        <v>86</v>
      </c>
      <c r="AY140" s="18" t="s">
        <v>130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84</v>
      </c>
      <c r="BK140" s="183">
        <f>ROUND(I140*H140,2)</f>
        <v>0</v>
      </c>
      <c r="BL140" s="18" t="s">
        <v>138</v>
      </c>
      <c r="BM140" s="182" t="s">
        <v>158</v>
      </c>
    </row>
    <row r="141" s="2" customFormat="1" ht="16.5" customHeight="1">
      <c r="A141" s="37"/>
      <c r="B141" s="170"/>
      <c r="C141" s="171" t="s">
        <v>131</v>
      </c>
      <c r="D141" s="171" t="s">
        <v>133</v>
      </c>
      <c r="E141" s="172" t="s">
        <v>159</v>
      </c>
      <c r="F141" s="173" t="s">
        <v>160</v>
      </c>
      <c r="G141" s="174" t="s">
        <v>136</v>
      </c>
      <c r="H141" s="175">
        <v>194</v>
      </c>
      <c r="I141" s="176"/>
      <c r="J141" s="177">
        <f>ROUND(I141*H141,2)</f>
        <v>0</v>
      </c>
      <c r="K141" s="173" t="s">
        <v>137</v>
      </c>
      <c r="L141" s="38"/>
      <c r="M141" s="178" t="s">
        <v>1</v>
      </c>
      <c r="N141" s="179" t="s">
        <v>41</v>
      </c>
      <c r="O141" s="76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2" t="s">
        <v>138</v>
      </c>
      <c r="AT141" s="182" t="s">
        <v>133</v>
      </c>
      <c r="AU141" s="182" t="s">
        <v>86</v>
      </c>
      <c r="AY141" s="18" t="s">
        <v>130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84</v>
      </c>
      <c r="BK141" s="183">
        <f>ROUND(I141*H141,2)</f>
        <v>0</v>
      </c>
      <c r="BL141" s="18" t="s">
        <v>138</v>
      </c>
      <c r="BM141" s="182" t="s">
        <v>161</v>
      </c>
    </row>
    <row r="142" s="13" customFormat="1">
      <c r="A142" s="13"/>
      <c r="B142" s="184"/>
      <c r="C142" s="13"/>
      <c r="D142" s="185" t="s">
        <v>149</v>
      </c>
      <c r="E142" s="186" t="s">
        <v>1</v>
      </c>
      <c r="F142" s="187" t="s">
        <v>162</v>
      </c>
      <c r="G142" s="13"/>
      <c r="H142" s="188">
        <v>194</v>
      </c>
      <c r="I142" s="189"/>
      <c r="J142" s="13"/>
      <c r="K142" s="13"/>
      <c r="L142" s="184"/>
      <c r="M142" s="190"/>
      <c r="N142" s="191"/>
      <c r="O142" s="191"/>
      <c r="P142" s="191"/>
      <c r="Q142" s="191"/>
      <c r="R142" s="191"/>
      <c r="S142" s="191"/>
      <c r="T142" s="19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149</v>
      </c>
      <c r="AU142" s="186" t="s">
        <v>86</v>
      </c>
      <c r="AV142" s="13" t="s">
        <v>86</v>
      </c>
      <c r="AW142" s="13" t="s">
        <v>32</v>
      </c>
      <c r="AX142" s="13" t="s">
        <v>84</v>
      </c>
      <c r="AY142" s="186" t="s">
        <v>130</v>
      </c>
    </row>
    <row r="143" s="2" customFormat="1" ht="16.5" customHeight="1">
      <c r="A143" s="37"/>
      <c r="B143" s="170"/>
      <c r="C143" s="171" t="s">
        <v>163</v>
      </c>
      <c r="D143" s="171" t="s">
        <v>133</v>
      </c>
      <c r="E143" s="172" t="s">
        <v>164</v>
      </c>
      <c r="F143" s="173" t="s">
        <v>165</v>
      </c>
      <c r="G143" s="174" t="s">
        <v>136</v>
      </c>
      <c r="H143" s="175">
        <v>11640</v>
      </c>
      <c r="I143" s="176"/>
      <c r="J143" s="177">
        <f>ROUND(I143*H143,2)</f>
        <v>0</v>
      </c>
      <c r="K143" s="173" t="s">
        <v>137</v>
      </c>
      <c r="L143" s="38"/>
      <c r="M143" s="178" t="s">
        <v>1</v>
      </c>
      <c r="N143" s="179" t="s">
        <v>41</v>
      </c>
      <c r="O143" s="76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2" t="s">
        <v>138</v>
      </c>
      <c r="AT143" s="182" t="s">
        <v>133</v>
      </c>
      <c r="AU143" s="182" t="s">
        <v>86</v>
      </c>
      <c r="AY143" s="18" t="s">
        <v>130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84</v>
      </c>
      <c r="BK143" s="183">
        <f>ROUND(I143*H143,2)</f>
        <v>0</v>
      </c>
      <c r="BL143" s="18" t="s">
        <v>138</v>
      </c>
      <c r="BM143" s="182" t="s">
        <v>166</v>
      </c>
    </row>
    <row r="144" s="13" customFormat="1">
      <c r="A144" s="13"/>
      <c r="B144" s="184"/>
      <c r="C144" s="13"/>
      <c r="D144" s="185" t="s">
        <v>149</v>
      </c>
      <c r="E144" s="13"/>
      <c r="F144" s="187" t="s">
        <v>167</v>
      </c>
      <c r="G144" s="13"/>
      <c r="H144" s="188">
        <v>11640</v>
      </c>
      <c r="I144" s="189"/>
      <c r="J144" s="13"/>
      <c r="K144" s="13"/>
      <c r="L144" s="184"/>
      <c r="M144" s="190"/>
      <c r="N144" s="191"/>
      <c r="O144" s="191"/>
      <c r="P144" s="191"/>
      <c r="Q144" s="191"/>
      <c r="R144" s="191"/>
      <c r="S144" s="191"/>
      <c r="T144" s="19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149</v>
      </c>
      <c r="AU144" s="186" t="s">
        <v>86</v>
      </c>
      <c r="AV144" s="13" t="s">
        <v>86</v>
      </c>
      <c r="AW144" s="13" t="s">
        <v>3</v>
      </c>
      <c r="AX144" s="13" t="s">
        <v>84</v>
      </c>
      <c r="AY144" s="186" t="s">
        <v>130</v>
      </c>
    </row>
    <row r="145" s="2" customFormat="1" ht="21.75" customHeight="1">
      <c r="A145" s="37"/>
      <c r="B145" s="170"/>
      <c r="C145" s="171" t="s">
        <v>168</v>
      </c>
      <c r="D145" s="171" t="s">
        <v>133</v>
      </c>
      <c r="E145" s="172" t="s">
        <v>169</v>
      </c>
      <c r="F145" s="173" t="s">
        <v>170</v>
      </c>
      <c r="G145" s="174" t="s">
        <v>136</v>
      </c>
      <c r="H145" s="175">
        <v>194</v>
      </c>
      <c r="I145" s="176"/>
      <c r="J145" s="177">
        <f>ROUND(I145*H145,2)</f>
        <v>0</v>
      </c>
      <c r="K145" s="173" t="s">
        <v>137</v>
      </c>
      <c r="L145" s="38"/>
      <c r="M145" s="178" t="s">
        <v>1</v>
      </c>
      <c r="N145" s="179" t="s">
        <v>41</v>
      </c>
      <c r="O145" s="76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2" t="s">
        <v>138</v>
      </c>
      <c r="AT145" s="182" t="s">
        <v>133</v>
      </c>
      <c r="AU145" s="182" t="s">
        <v>86</v>
      </c>
      <c r="AY145" s="18" t="s">
        <v>130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84</v>
      </c>
      <c r="BK145" s="183">
        <f>ROUND(I145*H145,2)</f>
        <v>0</v>
      </c>
      <c r="BL145" s="18" t="s">
        <v>138</v>
      </c>
      <c r="BM145" s="182" t="s">
        <v>171</v>
      </c>
    </row>
    <row r="146" s="2" customFormat="1" ht="24.15" customHeight="1">
      <c r="A146" s="37"/>
      <c r="B146" s="170"/>
      <c r="C146" s="171" t="s">
        <v>143</v>
      </c>
      <c r="D146" s="171" t="s">
        <v>133</v>
      </c>
      <c r="E146" s="172" t="s">
        <v>172</v>
      </c>
      <c r="F146" s="173" t="s">
        <v>173</v>
      </c>
      <c r="G146" s="174" t="s">
        <v>136</v>
      </c>
      <c r="H146" s="175">
        <v>727.5</v>
      </c>
      <c r="I146" s="176"/>
      <c r="J146" s="177">
        <f>ROUND(I146*H146,2)</f>
        <v>0</v>
      </c>
      <c r="K146" s="173" t="s">
        <v>137</v>
      </c>
      <c r="L146" s="38"/>
      <c r="M146" s="178" t="s">
        <v>1</v>
      </c>
      <c r="N146" s="179" t="s">
        <v>41</v>
      </c>
      <c r="O146" s="76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2" t="s">
        <v>138</v>
      </c>
      <c r="AT146" s="182" t="s">
        <v>133</v>
      </c>
      <c r="AU146" s="182" t="s">
        <v>86</v>
      </c>
      <c r="AY146" s="18" t="s">
        <v>130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84</v>
      </c>
      <c r="BK146" s="183">
        <f>ROUND(I146*H146,2)</f>
        <v>0</v>
      </c>
      <c r="BL146" s="18" t="s">
        <v>138</v>
      </c>
      <c r="BM146" s="182" t="s">
        <v>174</v>
      </c>
    </row>
    <row r="147" s="2" customFormat="1" ht="24.15" customHeight="1">
      <c r="A147" s="37"/>
      <c r="B147" s="170"/>
      <c r="C147" s="171" t="s">
        <v>175</v>
      </c>
      <c r="D147" s="171" t="s">
        <v>133</v>
      </c>
      <c r="E147" s="172" t="s">
        <v>176</v>
      </c>
      <c r="F147" s="173" t="s">
        <v>177</v>
      </c>
      <c r="G147" s="174" t="s">
        <v>136</v>
      </c>
      <c r="H147" s="175">
        <v>727.5</v>
      </c>
      <c r="I147" s="176"/>
      <c r="J147" s="177">
        <f>ROUND(I147*H147,2)</f>
        <v>0</v>
      </c>
      <c r="K147" s="173" t="s">
        <v>137</v>
      </c>
      <c r="L147" s="38"/>
      <c r="M147" s="178" t="s">
        <v>1</v>
      </c>
      <c r="N147" s="179" t="s">
        <v>41</v>
      </c>
      <c r="O147" s="76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138</v>
      </c>
      <c r="AT147" s="182" t="s">
        <v>133</v>
      </c>
      <c r="AU147" s="182" t="s">
        <v>86</v>
      </c>
      <c r="AY147" s="18" t="s">
        <v>130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84</v>
      </c>
      <c r="BK147" s="183">
        <f>ROUND(I147*H147,2)</f>
        <v>0</v>
      </c>
      <c r="BL147" s="18" t="s">
        <v>138</v>
      </c>
      <c r="BM147" s="182" t="s">
        <v>178</v>
      </c>
    </row>
    <row r="148" s="12" customFormat="1" ht="22.8" customHeight="1">
      <c r="A148" s="12"/>
      <c r="B148" s="157"/>
      <c r="C148" s="12"/>
      <c r="D148" s="158" t="s">
        <v>75</v>
      </c>
      <c r="E148" s="168" t="s">
        <v>179</v>
      </c>
      <c r="F148" s="168" t="s">
        <v>180</v>
      </c>
      <c r="G148" s="12"/>
      <c r="H148" s="12"/>
      <c r="I148" s="160"/>
      <c r="J148" s="169">
        <f>BK148</f>
        <v>0</v>
      </c>
      <c r="K148" s="12"/>
      <c r="L148" s="157"/>
      <c r="M148" s="162"/>
      <c r="N148" s="163"/>
      <c r="O148" s="163"/>
      <c r="P148" s="164">
        <f>SUM(P149:P155)</f>
        <v>0</v>
      </c>
      <c r="Q148" s="163"/>
      <c r="R148" s="164">
        <f>SUM(R149:R155)</f>
        <v>0</v>
      </c>
      <c r="S148" s="163"/>
      <c r="T148" s="165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8" t="s">
        <v>84</v>
      </c>
      <c r="AT148" s="166" t="s">
        <v>75</v>
      </c>
      <c r="AU148" s="166" t="s">
        <v>84</v>
      </c>
      <c r="AY148" s="158" t="s">
        <v>130</v>
      </c>
      <c r="BK148" s="167">
        <f>SUM(BK149:BK155)</f>
        <v>0</v>
      </c>
    </row>
    <row r="149" s="2" customFormat="1" ht="24.15" customHeight="1">
      <c r="A149" s="37"/>
      <c r="B149" s="170"/>
      <c r="C149" s="171" t="s">
        <v>181</v>
      </c>
      <c r="D149" s="171" t="s">
        <v>133</v>
      </c>
      <c r="E149" s="172" t="s">
        <v>182</v>
      </c>
      <c r="F149" s="173" t="s">
        <v>183</v>
      </c>
      <c r="G149" s="174" t="s">
        <v>184</v>
      </c>
      <c r="H149" s="175">
        <v>5.7919999999999998</v>
      </c>
      <c r="I149" s="176"/>
      <c r="J149" s="177">
        <f>ROUND(I149*H149,2)</f>
        <v>0</v>
      </c>
      <c r="K149" s="173" t="s">
        <v>137</v>
      </c>
      <c r="L149" s="38"/>
      <c r="M149" s="178" t="s">
        <v>1</v>
      </c>
      <c r="N149" s="179" t="s">
        <v>41</v>
      </c>
      <c r="O149" s="76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2" t="s">
        <v>138</v>
      </c>
      <c r="AT149" s="182" t="s">
        <v>133</v>
      </c>
      <c r="AU149" s="182" t="s">
        <v>86</v>
      </c>
      <c r="AY149" s="18" t="s">
        <v>130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84</v>
      </c>
      <c r="BK149" s="183">
        <f>ROUND(I149*H149,2)</f>
        <v>0</v>
      </c>
      <c r="BL149" s="18" t="s">
        <v>138</v>
      </c>
      <c r="BM149" s="182" t="s">
        <v>185</v>
      </c>
    </row>
    <row r="150" s="2" customFormat="1" ht="33" customHeight="1">
      <c r="A150" s="37"/>
      <c r="B150" s="170"/>
      <c r="C150" s="171" t="s">
        <v>8</v>
      </c>
      <c r="D150" s="171" t="s">
        <v>133</v>
      </c>
      <c r="E150" s="172" t="s">
        <v>186</v>
      </c>
      <c r="F150" s="173" t="s">
        <v>187</v>
      </c>
      <c r="G150" s="174" t="s">
        <v>184</v>
      </c>
      <c r="H150" s="175">
        <v>28.960000000000001</v>
      </c>
      <c r="I150" s="176"/>
      <c r="J150" s="177">
        <f>ROUND(I150*H150,2)</f>
        <v>0</v>
      </c>
      <c r="K150" s="173" t="s">
        <v>137</v>
      </c>
      <c r="L150" s="38"/>
      <c r="M150" s="178" t="s">
        <v>1</v>
      </c>
      <c r="N150" s="179" t="s">
        <v>41</v>
      </c>
      <c r="O150" s="76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2" t="s">
        <v>138</v>
      </c>
      <c r="AT150" s="182" t="s">
        <v>133</v>
      </c>
      <c r="AU150" s="182" t="s">
        <v>86</v>
      </c>
      <c r="AY150" s="18" t="s">
        <v>130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84</v>
      </c>
      <c r="BK150" s="183">
        <f>ROUND(I150*H150,2)</f>
        <v>0</v>
      </c>
      <c r="BL150" s="18" t="s">
        <v>138</v>
      </c>
      <c r="BM150" s="182" t="s">
        <v>188</v>
      </c>
    </row>
    <row r="151" s="13" customFormat="1">
      <c r="A151" s="13"/>
      <c r="B151" s="184"/>
      <c r="C151" s="13"/>
      <c r="D151" s="185" t="s">
        <v>149</v>
      </c>
      <c r="E151" s="13"/>
      <c r="F151" s="187" t="s">
        <v>189</v>
      </c>
      <c r="G151" s="13"/>
      <c r="H151" s="188">
        <v>28.960000000000001</v>
      </c>
      <c r="I151" s="189"/>
      <c r="J151" s="13"/>
      <c r="K151" s="13"/>
      <c r="L151" s="184"/>
      <c r="M151" s="190"/>
      <c r="N151" s="191"/>
      <c r="O151" s="191"/>
      <c r="P151" s="191"/>
      <c r="Q151" s="191"/>
      <c r="R151" s="191"/>
      <c r="S151" s="191"/>
      <c r="T151" s="19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6" t="s">
        <v>149</v>
      </c>
      <c r="AU151" s="186" t="s">
        <v>86</v>
      </c>
      <c r="AV151" s="13" t="s">
        <v>86</v>
      </c>
      <c r="AW151" s="13" t="s">
        <v>3</v>
      </c>
      <c r="AX151" s="13" t="s">
        <v>84</v>
      </c>
      <c r="AY151" s="186" t="s">
        <v>130</v>
      </c>
    </row>
    <row r="152" s="2" customFormat="1" ht="24.15" customHeight="1">
      <c r="A152" s="37"/>
      <c r="B152" s="170"/>
      <c r="C152" s="171" t="s">
        <v>190</v>
      </c>
      <c r="D152" s="171" t="s">
        <v>133</v>
      </c>
      <c r="E152" s="172" t="s">
        <v>191</v>
      </c>
      <c r="F152" s="173" t="s">
        <v>192</v>
      </c>
      <c r="G152" s="174" t="s">
        <v>184</v>
      </c>
      <c r="H152" s="175">
        <v>5.7919999999999998</v>
      </c>
      <c r="I152" s="176"/>
      <c r="J152" s="177">
        <f>ROUND(I152*H152,2)</f>
        <v>0</v>
      </c>
      <c r="K152" s="173" t="s">
        <v>137</v>
      </c>
      <c r="L152" s="38"/>
      <c r="M152" s="178" t="s">
        <v>1</v>
      </c>
      <c r="N152" s="179" t="s">
        <v>41</v>
      </c>
      <c r="O152" s="76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138</v>
      </c>
      <c r="AT152" s="182" t="s">
        <v>133</v>
      </c>
      <c r="AU152" s="182" t="s">
        <v>86</v>
      </c>
      <c r="AY152" s="18" t="s">
        <v>130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84</v>
      </c>
      <c r="BK152" s="183">
        <f>ROUND(I152*H152,2)</f>
        <v>0</v>
      </c>
      <c r="BL152" s="18" t="s">
        <v>138</v>
      </c>
      <c r="BM152" s="182" t="s">
        <v>193</v>
      </c>
    </row>
    <row r="153" s="2" customFormat="1" ht="24.15" customHeight="1">
      <c r="A153" s="37"/>
      <c r="B153" s="170"/>
      <c r="C153" s="171" t="s">
        <v>194</v>
      </c>
      <c r="D153" s="171" t="s">
        <v>133</v>
      </c>
      <c r="E153" s="172" t="s">
        <v>195</v>
      </c>
      <c r="F153" s="173" t="s">
        <v>196</v>
      </c>
      <c r="G153" s="174" t="s">
        <v>184</v>
      </c>
      <c r="H153" s="175">
        <v>139.00800000000001</v>
      </c>
      <c r="I153" s="176"/>
      <c r="J153" s="177">
        <f>ROUND(I153*H153,2)</f>
        <v>0</v>
      </c>
      <c r="K153" s="173" t="s">
        <v>137</v>
      </c>
      <c r="L153" s="38"/>
      <c r="M153" s="178" t="s">
        <v>1</v>
      </c>
      <c r="N153" s="179" t="s">
        <v>41</v>
      </c>
      <c r="O153" s="76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2" t="s">
        <v>138</v>
      </c>
      <c r="AT153" s="182" t="s">
        <v>133</v>
      </c>
      <c r="AU153" s="182" t="s">
        <v>86</v>
      </c>
      <c r="AY153" s="18" t="s">
        <v>130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84</v>
      </c>
      <c r="BK153" s="183">
        <f>ROUND(I153*H153,2)</f>
        <v>0</v>
      </c>
      <c r="BL153" s="18" t="s">
        <v>138</v>
      </c>
      <c r="BM153" s="182" t="s">
        <v>197</v>
      </c>
    </row>
    <row r="154" s="13" customFormat="1">
      <c r="A154" s="13"/>
      <c r="B154" s="184"/>
      <c r="C154" s="13"/>
      <c r="D154" s="185" t="s">
        <v>149</v>
      </c>
      <c r="E154" s="13"/>
      <c r="F154" s="187" t="s">
        <v>198</v>
      </c>
      <c r="G154" s="13"/>
      <c r="H154" s="188">
        <v>139.00800000000001</v>
      </c>
      <c r="I154" s="189"/>
      <c r="J154" s="13"/>
      <c r="K154" s="13"/>
      <c r="L154" s="184"/>
      <c r="M154" s="190"/>
      <c r="N154" s="191"/>
      <c r="O154" s="191"/>
      <c r="P154" s="191"/>
      <c r="Q154" s="191"/>
      <c r="R154" s="191"/>
      <c r="S154" s="191"/>
      <c r="T154" s="19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149</v>
      </c>
      <c r="AU154" s="186" t="s">
        <v>86</v>
      </c>
      <c r="AV154" s="13" t="s">
        <v>86</v>
      </c>
      <c r="AW154" s="13" t="s">
        <v>3</v>
      </c>
      <c r="AX154" s="13" t="s">
        <v>84</v>
      </c>
      <c r="AY154" s="186" t="s">
        <v>130</v>
      </c>
    </row>
    <row r="155" s="2" customFormat="1" ht="33" customHeight="1">
      <c r="A155" s="37"/>
      <c r="B155" s="170"/>
      <c r="C155" s="171" t="s">
        <v>199</v>
      </c>
      <c r="D155" s="171" t="s">
        <v>133</v>
      </c>
      <c r="E155" s="172" t="s">
        <v>200</v>
      </c>
      <c r="F155" s="173" t="s">
        <v>201</v>
      </c>
      <c r="G155" s="174" t="s">
        <v>184</v>
      </c>
      <c r="H155" s="175">
        <v>5.7919999999999998</v>
      </c>
      <c r="I155" s="176"/>
      <c r="J155" s="177">
        <f>ROUND(I155*H155,2)</f>
        <v>0</v>
      </c>
      <c r="K155" s="173" t="s">
        <v>137</v>
      </c>
      <c r="L155" s="38"/>
      <c r="M155" s="178" t="s">
        <v>1</v>
      </c>
      <c r="N155" s="179" t="s">
        <v>41</v>
      </c>
      <c r="O155" s="76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2" t="s">
        <v>138</v>
      </c>
      <c r="AT155" s="182" t="s">
        <v>133</v>
      </c>
      <c r="AU155" s="182" t="s">
        <v>86</v>
      </c>
      <c r="AY155" s="18" t="s">
        <v>130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8" t="s">
        <v>84</v>
      </c>
      <c r="BK155" s="183">
        <f>ROUND(I155*H155,2)</f>
        <v>0</v>
      </c>
      <c r="BL155" s="18" t="s">
        <v>138</v>
      </c>
      <c r="BM155" s="182" t="s">
        <v>202</v>
      </c>
    </row>
    <row r="156" s="12" customFormat="1" ht="25.92" customHeight="1">
      <c r="A156" s="12"/>
      <c r="B156" s="157"/>
      <c r="C156" s="12"/>
      <c r="D156" s="158" t="s">
        <v>75</v>
      </c>
      <c r="E156" s="159" t="s">
        <v>203</v>
      </c>
      <c r="F156" s="159" t="s">
        <v>204</v>
      </c>
      <c r="G156" s="12"/>
      <c r="H156" s="12"/>
      <c r="I156" s="160"/>
      <c r="J156" s="161">
        <f>BK156</f>
        <v>0</v>
      </c>
      <c r="K156" s="12"/>
      <c r="L156" s="157"/>
      <c r="M156" s="162"/>
      <c r="N156" s="163"/>
      <c r="O156" s="163"/>
      <c r="P156" s="164">
        <f>P157+P160+P165+P168+P188+P223+P236</f>
        <v>0</v>
      </c>
      <c r="Q156" s="163"/>
      <c r="R156" s="164">
        <f>R157+R160+R165+R168+R188+R223+R236</f>
        <v>9.4306313600000014</v>
      </c>
      <c r="S156" s="163"/>
      <c r="T156" s="165">
        <f>T157+T160+T165+T168+T188+T223+T236</f>
        <v>5.3519389700000009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8" t="s">
        <v>86</v>
      </c>
      <c r="AT156" s="166" t="s">
        <v>75</v>
      </c>
      <c r="AU156" s="166" t="s">
        <v>76</v>
      </c>
      <c r="AY156" s="158" t="s">
        <v>130</v>
      </c>
      <c r="BK156" s="167">
        <f>BK157+BK160+BK165+BK168+BK188+BK223+BK236</f>
        <v>0</v>
      </c>
    </row>
    <row r="157" s="12" customFormat="1" ht="22.8" customHeight="1">
      <c r="A157" s="12"/>
      <c r="B157" s="157"/>
      <c r="C157" s="12"/>
      <c r="D157" s="158" t="s">
        <v>75</v>
      </c>
      <c r="E157" s="168" t="s">
        <v>205</v>
      </c>
      <c r="F157" s="168" t="s">
        <v>206</v>
      </c>
      <c r="G157" s="12"/>
      <c r="H157" s="12"/>
      <c r="I157" s="160"/>
      <c r="J157" s="169">
        <f>BK157</f>
        <v>0</v>
      </c>
      <c r="K157" s="12"/>
      <c r="L157" s="157"/>
      <c r="M157" s="162"/>
      <c r="N157" s="163"/>
      <c r="O157" s="163"/>
      <c r="P157" s="164">
        <f>SUM(P158:P159)</f>
        <v>0</v>
      </c>
      <c r="Q157" s="163"/>
      <c r="R157" s="164">
        <f>SUM(R158:R159)</f>
        <v>0</v>
      </c>
      <c r="S157" s="163"/>
      <c r="T157" s="165">
        <f>SUM(T158:T159)</f>
        <v>0.24294468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8" t="s">
        <v>86</v>
      </c>
      <c r="AT157" s="166" t="s">
        <v>75</v>
      </c>
      <c r="AU157" s="166" t="s">
        <v>84</v>
      </c>
      <c r="AY157" s="158" t="s">
        <v>130</v>
      </c>
      <c r="BK157" s="167">
        <f>SUM(BK158:BK159)</f>
        <v>0</v>
      </c>
    </row>
    <row r="158" s="2" customFormat="1" ht="24.15" customHeight="1">
      <c r="A158" s="37"/>
      <c r="B158" s="170"/>
      <c r="C158" s="171" t="s">
        <v>207</v>
      </c>
      <c r="D158" s="171" t="s">
        <v>133</v>
      </c>
      <c r="E158" s="172" t="s">
        <v>208</v>
      </c>
      <c r="F158" s="173" t="s">
        <v>209</v>
      </c>
      <c r="G158" s="174" t="s">
        <v>136</v>
      </c>
      <c r="H158" s="175">
        <v>368.09800000000001</v>
      </c>
      <c r="I158" s="176"/>
      <c r="J158" s="177">
        <f>ROUND(I158*H158,2)</f>
        <v>0</v>
      </c>
      <c r="K158" s="173" t="s">
        <v>137</v>
      </c>
      <c r="L158" s="38"/>
      <c r="M158" s="178" t="s">
        <v>1</v>
      </c>
      <c r="N158" s="179" t="s">
        <v>41</v>
      </c>
      <c r="O158" s="76"/>
      <c r="P158" s="180">
        <f>O158*H158</f>
        <v>0</v>
      </c>
      <c r="Q158" s="180">
        <v>0</v>
      </c>
      <c r="R158" s="180">
        <f>Q158*H158</f>
        <v>0</v>
      </c>
      <c r="S158" s="180">
        <v>0.00066</v>
      </c>
      <c r="T158" s="181">
        <f>S158*H158</f>
        <v>0.24294468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2" t="s">
        <v>207</v>
      </c>
      <c r="AT158" s="182" t="s">
        <v>133</v>
      </c>
      <c r="AU158" s="182" t="s">
        <v>86</v>
      </c>
      <c r="AY158" s="18" t="s">
        <v>130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84</v>
      </c>
      <c r="BK158" s="183">
        <f>ROUND(I158*H158,2)</f>
        <v>0</v>
      </c>
      <c r="BL158" s="18" t="s">
        <v>207</v>
      </c>
      <c r="BM158" s="182" t="s">
        <v>210</v>
      </c>
    </row>
    <row r="159" s="13" customFormat="1">
      <c r="A159" s="13"/>
      <c r="B159" s="184"/>
      <c r="C159" s="13"/>
      <c r="D159" s="185" t="s">
        <v>149</v>
      </c>
      <c r="E159" s="186" t="s">
        <v>1</v>
      </c>
      <c r="F159" s="187" t="s">
        <v>211</v>
      </c>
      <c r="G159" s="13"/>
      <c r="H159" s="188">
        <v>368.09800000000001</v>
      </c>
      <c r="I159" s="189"/>
      <c r="J159" s="13"/>
      <c r="K159" s="13"/>
      <c r="L159" s="184"/>
      <c r="M159" s="190"/>
      <c r="N159" s="191"/>
      <c r="O159" s="191"/>
      <c r="P159" s="191"/>
      <c r="Q159" s="191"/>
      <c r="R159" s="191"/>
      <c r="S159" s="191"/>
      <c r="T159" s="19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6" t="s">
        <v>149</v>
      </c>
      <c r="AU159" s="186" t="s">
        <v>86</v>
      </c>
      <c r="AV159" s="13" t="s">
        <v>86</v>
      </c>
      <c r="AW159" s="13" t="s">
        <v>32</v>
      </c>
      <c r="AX159" s="13" t="s">
        <v>84</v>
      </c>
      <c r="AY159" s="186" t="s">
        <v>130</v>
      </c>
    </row>
    <row r="160" s="12" customFormat="1" ht="22.8" customHeight="1">
      <c r="A160" s="12"/>
      <c r="B160" s="157"/>
      <c r="C160" s="12"/>
      <c r="D160" s="158" t="s">
        <v>75</v>
      </c>
      <c r="E160" s="168" t="s">
        <v>212</v>
      </c>
      <c r="F160" s="168" t="s">
        <v>213</v>
      </c>
      <c r="G160" s="12"/>
      <c r="H160" s="12"/>
      <c r="I160" s="160"/>
      <c r="J160" s="169">
        <f>BK160</f>
        <v>0</v>
      </c>
      <c r="K160" s="12"/>
      <c r="L160" s="157"/>
      <c r="M160" s="162"/>
      <c r="N160" s="163"/>
      <c r="O160" s="163"/>
      <c r="P160" s="164">
        <f>SUM(P161:P164)</f>
        <v>0</v>
      </c>
      <c r="Q160" s="163"/>
      <c r="R160" s="164">
        <f>SUM(R161:R164)</f>
        <v>0.63</v>
      </c>
      <c r="S160" s="163"/>
      <c r="T160" s="165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8" t="s">
        <v>86</v>
      </c>
      <c r="AT160" s="166" t="s">
        <v>75</v>
      </c>
      <c r="AU160" s="166" t="s">
        <v>84</v>
      </c>
      <c r="AY160" s="158" t="s">
        <v>130</v>
      </c>
      <c r="BK160" s="167">
        <f>SUM(BK161:BK164)</f>
        <v>0</v>
      </c>
    </row>
    <row r="161" s="2" customFormat="1" ht="24.15" customHeight="1">
      <c r="A161" s="37"/>
      <c r="B161" s="170"/>
      <c r="C161" s="171" t="s">
        <v>214</v>
      </c>
      <c r="D161" s="171" t="s">
        <v>133</v>
      </c>
      <c r="E161" s="172" t="s">
        <v>215</v>
      </c>
      <c r="F161" s="173" t="s">
        <v>216</v>
      </c>
      <c r="G161" s="174" t="s">
        <v>136</v>
      </c>
      <c r="H161" s="175">
        <v>100</v>
      </c>
      <c r="I161" s="176"/>
      <c r="J161" s="177">
        <f>ROUND(I161*H161,2)</f>
        <v>0</v>
      </c>
      <c r="K161" s="173" t="s">
        <v>137</v>
      </c>
      <c r="L161" s="38"/>
      <c r="M161" s="178" t="s">
        <v>1</v>
      </c>
      <c r="N161" s="179" t="s">
        <v>41</v>
      </c>
      <c r="O161" s="76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2" t="s">
        <v>207</v>
      </c>
      <c r="AT161" s="182" t="s">
        <v>133</v>
      </c>
      <c r="AU161" s="182" t="s">
        <v>86</v>
      </c>
      <c r="AY161" s="18" t="s">
        <v>130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84</v>
      </c>
      <c r="BK161" s="183">
        <f>ROUND(I161*H161,2)</f>
        <v>0</v>
      </c>
      <c r="BL161" s="18" t="s">
        <v>207</v>
      </c>
      <c r="BM161" s="182" t="s">
        <v>217</v>
      </c>
    </row>
    <row r="162" s="2" customFormat="1" ht="24.15" customHeight="1">
      <c r="A162" s="37"/>
      <c r="B162" s="170"/>
      <c r="C162" s="193" t="s">
        <v>218</v>
      </c>
      <c r="D162" s="193" t="s">
        <v>219</v>
      </c>
      <c r="E162" s="194" t="s">
        <v>220</v>
      </c>
      <c r="F162" s="195" t="s">
        <v>221</v>
      </c>
      <c r="G162" s="196" t="s">
        <v>136</v>
      </c>
      <c r="H162" s="197">
        <v>105</v>
      </c>
      <c r="I162" s="198"/>
      <c r="J162" s="199">
        <f>ROUND(I162*H162,2)</f>
        <v>0</v>
      </c>
      <c r="K162" s="195" t="s">
        <v>137</v>
      </c>
      <c r="L162" s="200"/>
      <c r="M162" s="201" t="s">
        <v>1</v>
      </c>
      <c r="N162" s="202" t="s">
        <v>41</v>
      </c>
      <c r="O162" s="76"/>
      <c r="P162" s="180">
        <f>O162*H162</f>
        <v>0</v>
      </c>
      <c r="Q162" s="180">
        <v>0.0060000000000000001</v>
      </c>
      <c r="R162" s="180">
        <f>Q162*H162</f>
        <v>0.63</v>
      </c>
      <c r="S162" s="180">
        <v>0</v>
      </c>
      <c r="T162" s="18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2" t="s">
        <v>222</v>
      </c>
      <c r="AT162" s="182" t="s">
        <v>219</v>
      </c>
      <c r="AU162" s="182" t="s">
        <v>86</v>
      </c>
      <c r="AY162" s="18" t="s">
        <v>130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8" t="s">
        <v>84</v>
      </c>
      <c r="BK162" s="183">
        <f>ROUND(I162*H162,2)</f>
        <v>0</v>
      </c>
      <c r="BL162" s="18" t="s">
        <v>207</v>
      </c>
      <c r="BM162" s="182" t="s">
        <v>223</v>
      </c>
    </row>
    <row r="163" s="13" customFormat="1">
      <c r="A163" s="13"/>
      <c r="B163" s="184"/>
      <c r="C163" s="13"/>
      <c r="D163" s="185" t="s">
        <v>149</v>
      </c>
      <c r="E163" s="13"/>
      <c r="F163" s="187" t="s">
        <v>224</v>
      </c>
      <c r="G163" s="13"/>
      <c r="H163" s="188">
        <v>105</v>
      </c>
      <c r="I163" s="189"/>
      <c r="J163" s="13"/>
      <c r="K163" s="13"/>
      <c r="L163" s="184"/>
      <c r="M163" s="190"/>
      <c r="N163" s="191"/>
      <c r="O163" s="191"/>
      <c r="P163" s="191"/>
      <c r="Q163" s="191"/>
      <c r="R163" s="191"/>
      <c r="S163" s="191"/>
      <c r="T163" s="19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6" t="s">
        <v>149</v>
      </c>
      <c r="AU163" s="186" t="s">
        <v>86</v>
      </c>
      <c r="AV163" s="13" t="s">
        <v>86</v>
      </c>
      <c r="AW163" s="13" t="s">
        <v>3</v>
      </c>
      <c r="AX163" s="13" t="s">
        <v>84</v>
      </c>
      <c r="AY163" s="186" t="s">
        <v>130</v>
      </c>
    </row>
    <row r="164" s="2" customFormat="1" ht="24.15" customHeight="1">
      <c r="A164" s="37"/>
      <c r="B164" s="170"/>
      <c r="C164" s="171" t="s">
        <v>225</v>
      </c>
      <c r="D164" s="171" t="s">
        <v>133</v>
      </c>
      <c r="E164" s="172" t="s">
        <v>226</v>
      </c>
      <c r="F164" s="173" t="s">
        <v>227</v>
      </c>
      <c r="G164" s="174" t="s">
        <v>184</v>
      </c>
      <c r="H164" s="175">
        <v>0.63</v>
      </c>
      <c r="I164" s="176"/>
      <c r="J164" s="177">
        <f>ROUND(I164*H164,2)</f>
        <v>0</v>
      </c>
      <c r="K164" s="173" t="s">
        <v>137</v>
      </c>
      <c r="L164" s="38"/>
      <c r="M164" s="178" t="s">
        <v>1</v>
      </c>
      <c r="N164" s="179" t="s">
        <v>41</v>
      </c>
      <c r="O164" s="76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2" t="s">
        <v>207</v>
      </c>
      <c r="AT164" s="182" t="s">
        <v>133</v>
      </c>
      <c r="AU164" s="182" t="s">
        <v>86</v>
      </c>
      <c r="AY164" s="18" t="s">
        <v>130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84</v>
      </c>
      <c r="BK164" s="183">
        <f>ROUND(I164*H164,2)</f>
        <v>0</v>
      </c>
      <c r="BL164" s="18" t="s">
        <v>207</v>
      </c>
      <c r="BM164" s="182" t="s">
        <v>228</v>
      </c>
    </row>
    <row r="165" s="12" customFormat="1" ht="22.8" customHeight="1">
      <c r="A165" s="12"/>
      <c r="B165" s="157"/>
      <c r="C165" s="12"/>
      <c r="D165" s="158" t="s">
        <v>75</v>
      </c>
      <c r="E165" s="168" t="s">
        <v>229</v>
      </c>
      <c r="F165" s="168" t="s">
        <v>230</v>
      </c>
      <c r="G165" s="12"/>
      <c r="H165" s="12"/>
      <c r="I165" s="160"/>
      <c r="J165" s="169">
        <f>BK165</f>
        <v>0</v>
      </c>
      <c r="K165" s="12"/>
      <c r="L165" s="157"/>
      <c r="M165" s="162"/>
      <c r="N165" s="163"/>
      <c r="O165" s="163"/>
      <c r="P165" s="164">
        <f>SUM(P166:P167)</f>
        <v>0</v>
      </c>
      <c r="Q165" s="163"/>
      <c r="R165" s="164">
        <f>SUM(R166:R167)</f>
        <v>0.0060000000000000001</v>
      </c>
      <c r="S165" s="163"/>
      <c r="T165" s="165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58" t="s">
        <v>86</v>
      </c>
      <c r="AT165" s="166" t="s">
        <v>75</v>
      </c>
      <c r="AU165" s="166" t="s">
        <v>84</v>
      </c>
      <c r="AY165" s="158" t="s">
        <v>130</v>
      </c>
      <c r="BK165" s="167">
        <f>SUM(BK166:BK167)</f>
        <v>0</v>
      </c>
    </row>
    <row r="166" s="2" customFormat="1" ht="24.15" customHeight="1">
      <c r="A166" s="37"/>
      <c r="B166" s="170"/>
      <c r="C166" s="171" t="s">
        <v>231</v>
      </c>
      <c r="D166" s="171" t="s">
        <v>133</v>
      </c>
      <c r="E166" s="172" t="s">
        <v>232</v>
      </c>
      <c r="F166" s="173" t="s">
        <v>233</v>
      </c>
      <c r="G166" s="174" t="s">
        <v>234</v>
      </c>
      <c r="H166" s="175">
        <v>4</v>
      </c>
      <c r="I166" s="176"/>
      <c r="J166" s="177">
        <f>ROUND(I166*H166,2)</f>
        <v>0</v>
      </c>
      <c r="K166" s="173" t="s">
        <v>137</v>
      </c>
      <c r="L166" s="38"/>
      <c r="M166" s="178" t="s">
        <v>1</v>
      </c>
      <c r="N166" s="179" t="s">
        <v>41</v>
      </c>
      <c r="O166" s="76"/>
      <c r="P166" s="180">
        <f>O166*H166</f>
        <v>0</v>
      </c>
      <c r="Q166" s="180">
        <v>0.0015</v>
      </c>
      <c r="R166" s="180">
        <f>Q166*H166</f>
        <v>0.0060000000000000001</v>
      </c>
      <c r="S166" s="180">
        <v>0</v>
      </c>
      <c r="T166" s="18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2" t="s">
        <v>207</v>
      </c>
      <c r="AT166" s="182" t="s">
        <v>133</v>
      </c>
      <c r="AU166" s="182" t="s">
        <v>86</v>
      </c>
      <c r="AY166" s="18" t="s">
        <v>130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84</v>
      </c>
      <c r="BK166" s="183">
        <f>ROUND(I166*H166,2)</f>
        <v>0</v>
      </c>
      <c r="BL166" s="18" t="s">
        <v>207</v>
      </c>
      <c r="BM166" s="182" t="s">
        <v>235</v>
      </c>
    </row>
    <row r="167" s="2" customFormat="1" ht="24.15" customHeight="1">
      <c r="A167" s="37"/>
      <c r="B167" s="170"/>
      <c r="C167" s="171" t="s">
        <v>7</v>
      </c>
      <c r="D167" s="171" t="s">
        <v>133</v>
      </c>
      <c r="E167" s="172" t="s">
        <v>236</v>
      </c>
      <c r="F167" s="173" t="s">
        <v>237</v>
      </c>
      <c r="G167" s="174" t="s">
        <v>184</v>
      </c>
      <c r="H167" s="175">
        <v>0.0060000000000000001</v>
      </c>
      <c r="I167" s="176"/>
      <c r="J167" s="177">
        <f>ROUND(I167*H167,2)</f>
        <v>0</v>
      </c>
      <c r="K167" s="173" t="s">
        <v>137</v>
      </c>
      <c r="L167" s="38"/>
      <c r="M167" s="178" t="s">
        <v>1</v>
      </c>
      <c r="N167" s="179" t="s">
        <v>41</v>
      </c>
      <c r="O167" s="76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2" t="s">
        <v>207</v>
      </c>
      <c r="AT167" s="182" t="s">
        <v>133</v>
      </c>
      <c r="AU167" s="182" t="s">
        <v>86</v>
      </c>
      <c r="AY167" s="18" t="s">
        <v>130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84</v>
      </c>
      <c r="BK167" s="183">
        <f>ROUND(I167*H167,2)</f>
        <v>0</v>
      </c>
      <c r="BL167" s="18" t="s">
        <v>207</v>
      </c>
      <c r="BM167" s="182" t="s">
        <v>238</v>
      </c>
    </row>
    <row r="168" s="12" customFormat="1" ht="22.8" customHeight="1">
      <c r="A168" s="12"/>
      <c r="B168" s="157"/>
      <c r="C168" s="12"/>
      <c r="D168" s="158" t="s">
        <v>75</v>
      </c>
      <c r="E168" s="168" t="s">
        <v>239</v>
      </c>
      <c r="F168" s="168" t="s">
        <v>240</v>
      </c>
      <c r="G168" s="12"/>
      <c r="H168" s="12"/>
      <c r="I168" s="160"/>
      <c r="J168" s="169">
        <f>BK168</f>
        <v>0</v>
      </c>
      <c r="K168" s="12"/>
      <c r="L168" s="157"/>
      <c r="M168" s="162"/>
      <c r="N168" s="163"/>
      <c r="O168" s="163"/>
      <c r="P168" s="164">
        <f>SUM(P169:P187)</f>
        <v>0</v>
      </c>
      <c r="Q168" s="163"/>
      <c r="R168" s="164">
        <f>SUM(R169:R187)</f>
        <v>6.8637031200000003</v>
      </c>
      <c r="S168" s="163"/>
      <c r="T168" s="165">
        <f>SUM(T169:T187)</f>
        <v>1.2953321700000002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58" t="s">
        <v>86</v>
      </c>
      <c r="AT168" s="166" t="s">
        <v>75</v>
      </c>
      <c r="AU168" s="166" t="s">
        <v>84</v>
      </c>
      <c r="AY168" s="158" t="s">
        <v>130</v>
      </c>
      <c r="BK168" s="167">
        <f>SUM(BK169:BK187)</f>
        <v>0</v>
      </c>
    </row>
    <row r="169" s="2" customFormat="1" ht="24.15" customHeight="1">
      <c r="A169" s="37"/>
      <c r="B169" s="170"/>
      <c r="C169" s="171" t="s">
        <v>241</v>
      </c>
      <c r="D169" s="171" t="s">
        <v>133</v>
      </c>
      <c r="E169" s="172" t="s">
        <v>242</v>
      </c>
      <c r="F169" s="173" t="s">
        <v>243</v>
      </c>
      <c r="G169" s="174" t="s">
        <v>244</v>
      </c>
      <c r="H169" s="175">
        <v>8.2129999999999992</v>
      </c>
      <c r="I169" s="176"/>
      <c r="J169" s="177">
        <f>ROUND(I169*H169,2)</f>
        <v>0</v>
      </c>
      <c r="K169" s="173" t="s">
        <v>137</v>
      </c>
      <c r="L169" s="38"/>
      <c r="M169" s="178" t="s">
        <v>1</v>
      </c>
      <c r="N169" s="179" t="s">
        <v>41</v>
      </c>
      <c r="O169" s="76"/>
      <c r="P169" s="180">
        <f>O169*H169</f>
        <v>0</v>
      </c>
      <c r="Q169" s="180">
        <v>0.00122</v>
      </c>
      <c r="R169" s="180">
        <f>Q169*H169</f>
        <v>0.010019859999999999</v>
      </c>
      <c r="S169" s="180">
        <v>0</v>
      </c>
      <c r="T169" s="18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2" t="s">
        <v>207</v>
      </c>
      <c r="AT169" s="182" t="s">
        <v>133</v>
      </c>
      <c r="AU169" s="182" t="s">
        <v>86</v>
      </c>
      <c r="AY169" s="18" t="s">
        <v>130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84</v>
      </c>
      <c r="BK169" s="183">
        <f>ROUND(I169*H169,2)</f>
        <v>0</v>
      </c>
      <c r="BL169" s="18" t="s">
        <v>207</v>
      </c>
      <c r="BM169" s="182" t="s">
        <v>245</v>
      </c>
    </row>
    <row r="170" s="13" customFormat="1">
      <c r="A170" s="13"/>
      <c r="B170" s="184"/>
      <c r="C170" s="13"/>
      <c r="D170" s="185" t="s">
        <v>149</v>
      </c>
      <c r="E170" s="186" t="s">
        <v>1</v>
      </c>
      <c r="F170" s="187" t="s">
        <v>246</v>
      </c>
      <c r="G170" s="13"/>
      <c r="H170" s="188">
        <v>8.2129999999999992</v>
      </c>
      <c r="I170" s="189"/>
      <c r="J170" s="13"/>
      <c r="K170" s="13"/>
      <c r="L170" s="184"/>
      <c r="M170" s="190"/>
      <c r="N170" s="191"/>
      <c r="O170" s="191"/>
      <c r="P170" s="191"/>
      <c r="Q170" s="191"/>
      <c r="R170" s="191"/>
      <c r="S170" s="191"/>
      <c r="T170" s="19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6" t="s">
        <v>149</v>
      </c>
      <c r="AU170" s="186" t="s">
        <v>86</v>
      </c>
      <c r="AV170" s="13" t="s">
        <v>86</v>
      </c>
      <c r="AW170" s="13" t="s">
        <v>32</v>
      </c>
      <c r="AX170" s="13" t="s">
        <v>84</v>
      </c>
      <c r="AY170" s="186" t="s">
        <v>130</v>
      </c>
    </row>
    <row r="171" s="2" customFormat="1" ht="24.15" customHeight="1">
      <c r="A171" s="37"/>
      <c r="B171" s="170"/>
      <c r="C171" s="171" t="s">
        <v>247</v>
      </c>
      <c r="D171" s="171" t="s">
        <v>133</v>
      </c>
      <c r="E171" s="172" t="s">
        <v>248</v>
      </c>
      <c r="F171" s="173" t="s">
        <v>249</v>
      </c>
      <c r="G171" s="174" t="s">
        <v>136</v>
      </c>
      <c r="H171" s="175">
        <v>110.429</v>
      </c>
      <c r="I171" s="176"/>
      <c r="J171" s="177">
        <f>ROUND(I171*H171,2)</f>
        <v>0</v>
      </c>
      <c r="K171" s="173" t="s">
        <v>137</v>
      </c>
      <c r="L171" s="38"/>
      <c r="M171" s="178" t="s">
        <v>1</v>
      </c>
      <c r="N171" s="179" t="s">
        <v>41</v>
      </c>
      <c r="O171" s="76"/>
      <c r="P171" s="180">
        <f>O171*H171</f>
        <v>0</v>
      </c>
      <c r="Q171" s="180">
        <v>0</v>
      </c>
      <c r="R171" s="180">
        <f>Q171*H171</f>
        <v>0</v>
      </c>
      <c r="S171" s="180">
        <v>0.011730000000000001</v>
      </c>
      <c r="T171" s="181">
        <f>S171*H171</f>
        <v>1.2953321700000002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2" t="s">
        <v>207</v>
      </c>
      <c r="AT171" s="182" t="s">
        <v>133</v>
      </c>
      <c r="AU171" s="182" t="s">
        <v>86</v>
      </c>
      <c r="AY171" s="18" t="s">
        <v>130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8" t="s">
        <v>84</v>
      </c>
      <c r="BK171" s="183">
        <f>ROUND(I171*H171,2)</f>
        <v>0</v>
      </c>
      <c r="BL171" s="18" t="s">
        <v>207</v>
      </c>
      <c r="BM171" s="182" t="s">
        <v>250</v>
      </c>
    </row>
    <row r="172" s="13" customFormat="1">
      <c r="A172" s="13"/>
      <c r="B172" s="184"/>
      <c r="C172" s="13"/>
      <c r="D172" s="185" t="s">
        <v>149</v>
      </c>
      <c r="E172" s="186" t="s">
        <v>1</v>
      </c>
      <c r="F172" s="187" t="s">
        <v>251</v>
      </c>
      <c r="G172" s="13"/>
      <c r="H172" s="188">
        <v>110.429</v>
      </c>
      <c r="I172" s="189"/>
      <c r="J172" s="13"/>
      <c r="K172" s="13"/>
      <c r="L172" s="184"/>
      <c r="M172" s="190"/>
      <c r="N172" s="191"/>
      <c r="O172" s="191"/>
      <c r="P172" s="191"/>
      <c r="Q172" s="191"/>
      <c r="R172" s="191"/>
      <c r="S172" s="191"/>
      <c r="T172" s="19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6" t="s">
        <v>149</v>
      </c>
      <c r="AU172" s="186" t="s">
        <v>86</v>
      </c>
      <c r="AV172" s="13" t="s">
        <v>86</v>
      </c>
      <c r="AW172" s="13" t="s">
        <v>32</v>
      </c>
      <c r="AX172" s="13" t="s">
        <v>84</v>
      </c>
      <c r="AY172" s="186" t="s">
        <v>130</v>
      </c>
    </row>
    <row r="173" s="2" customFormat="1" ht="24.15" customHeight="1">
      <c r="A173" s="37"/>
      <c r="B173" s="170"/>
      <c r="C173" s="171" t="s">
        <v>252</v>
      </c>
      <c r="D173" s="171" t="s">
        <v>133</v>
      </c>
      <c r="E173" s="172" t="s">
        <v>253</v>
      </c>
      <c r="F173" s="173" t="s">
        <v>254</v>
      </c>
      <c r="G173" s="174" t="s">
        <v>136</v>
      </c>
      <c r="H173" s="175">
        <v>368.09800000000001</v>
      </c>
      <c r="I173" s="176"/>
      <c r="J173" s="177">
        <f>ROUND(I173*H173,2)</f>
        <v>0</v>
      </c>
      <c r="K173" s="173" t="s">
        <v>137</v>
      </c>
      <c r="L173" s="38"/>
      <c r="M173" s="178" t="s">
        <v>1</v>
      </c>
      <c r="N173" s="179" t="s">
        <v>41</v>
      </c>
      <c r="O173" s="76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2" t="s">
        <v>207</v>
      </c>
      <c r="AT173" s="182" t="s">
        <v>133</v>
      </c>
      <c r="AU173" s="182" t="s">
        <v>86</v>
      </c>
      <c r="AY173" s="18" t="s">
        <v>130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84</v>
      </c>
      <c r="BK173" s="183">
        <f>ROUND(I173*H173,2)</f>
        <v>0</v>
      </c>
      <c r="BL173" s="18" t="s">
        <v>207</v>
      </c>
      <c r="BM173" s="182" t="s">
        <v>255</v>
      </c>
    </row>
    <row r="174" s="2" customFormat="1" ht="24.15" customHeight="1">
      <c r="A174" s="37"/>
      <c r="B174" s="170"/>
      <c r="C174" s="193" t="s">
        <v>256</v>
      </c>
      <c r="D174" s="193" t="s">
        <v>219</v>
      </c>
      <c r="E174" s="194" t="s">
        <v>257</v>
      </c>
      <c r="F174" s="195" t="s">
        <v>258</v>
      </c>
      <c r="G174" s="196" t="s">
        <v>244</v>
      </c>
      <c r="H174" s="197">
        <v>5.399</v>
      </c>
      <c r="I174" s="198"/>
      <c r="J174" s="199">
        <f>ROUND(I174*H174,2)</f>
        <v>0</v>
      </c>
      <c r="K174" s="195" t="s">
        <v>137</v>
      </c>
      <c r="L174" s="200"/>
      <c r="M174" s="201" t="s">
        <v>1</v>
      </c>
      <c r="N174" s="202" t="s">
        <v>41</v>
      </c>
      <c r="O174" s="76"/>
      <c r="P174" s="180">
        <f>O174*H174</f>
        <v>0</v>
      </c>
      <c r="Q174" s="180">
        <v>0.55000000000000004</v>
      </c>
      <c r="R174" s="180">
        <f>Q174*H174</f>
        <v>2.9694500000000001</v>
      </c>
      <c r="S174" s="180">
        <v>0</v>
      </c>
      <c r="T174" s="18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2" t="s">
        <v>222</v>
      </c>
      <c r="AT174" s="182" t="s">
        <v>219</v>
      </c>
      <c r="AU174" s="182" t="s">
        <v>86</v>
      </c>
      <c r="AY174" s="18" t="s">
        <v>130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8" t="s">
        <v>84</v>
      </c>
      <c r="BK174" s="183">
        <f>ROUND(I174*H174,2)</f>
        <v>0</v>
      </c>
      <c r="BL174" s="18" t="s">
        <v>207</v>
      </c>
      <c r="BM174" s="182" t="s">
        <v>259</v>
      </c>
    </row>
    <row r="175" s="13" customFormat="1">
      <c r="A175" s="13"/>
      <c r="B175" s="184"/>
      <c r="C175" s="13"/>
      <c r="D175" s="185" t="s">
        <v>149</v>
      </c>
      <c r="E175" s="186" t="s">
        <v>1</v>
      </c>
      <c r="F175" s="187" t="s">
        <v>260</v>
      </c>
      <c r="G175" s="13"/>
      <c r="H175" s="188">
        <v>5.399</v>
      </c>
      <c r="I175" s="189"/>
      <c r="J175" s="13"/>
      <c r="K175" s="13"/>
      <c r="L175" s="184"/>
      <c r="M175" s="190"/>
      <c r="N175" s="191"/>
      <c r="O175" s="191"/>
      <c r="P175" s="191"/>
      <c r="Q175" s="191"/>
      <c r="R175" s="191"/>
      <c r="S175" s="191"/>
      <c r="T175" s="19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6" t="s">
        <v>149</v>
      </c>
      <c r="AU175" s="186" t="s">
        <v>86</v>
      </c>
      <c r="AV175" s="13" t="s">
        <v>86</v>
      </c>
      <c r="AW175" s="13" t="s">
        <v>32</v>
      </c>
      <c r="AX175" s="13" t="s">
        <v>84</v>
      </c>
      <c r="AY175" s="186" t="s">
        <v>130</v>
      </c>
    </row>
    <row r="176" s="2" customFormat="1" ht="21.75" customHeight="1">
      <c r="A176" s="37"/>
      <c r="B176" s="170"/>
      <c r="C176" s="193" t="s">
        <v>261</v>
      </c>
      <c r="D176" s="193" t="s">
        <v>219</v>
      </c>
      <c r="E176" s="194" t="s">
        <v>262</v>
      </c>
      <c r="F176" s="195" t="s">
        <v>263</v>
      </c>
      <c r="G176" s="196" t="s">
        <v>244</v>
      </c>
      <c r="H176" s="197">
        <v>1.734</v>
      </c>
      <c r="I176" s="198"/>
      <c r="J176" s="199">
        <f>ROUND(I176*H176,2)</f>
        <v>0</v>
      </c>
      <c r="K176" s="195" t="s">
        <v>137</v>
      </c>
      <c r="L176" s="200"/>
      <c r="M176" s="201" t="s">
        <v>1</v>
      </c>
      <c r="N176" s="202" t="s">
        <v>41</v>
      </c>
      <c r="O176" s="76"/>
      <c r="P176" s="180">
        <f>O176*H176</f>
        <v>0</v>
      </c>
      <c r="Q176" s="180">
        <v>0.55000000000000004</v>
      </c>
      <c r="R176" s="180">
        <f>Q176*H176</f>
        <v>0.9537000000000001</v>
      </c>
      <c r="S176" s="180">
        <v>0</v>
      </c>
      <c r="T176" s="18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2" t="s">
        <v>222</v>
      </c>
      <c r="AT176" s="182" t="s">
        <v>219</v>
      </c>
      <c r="AU176" s="182" t="s">
        <v>86</v>
      </c>
      <c r="AY176" s="18" t="s">
        <v>130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84</v>
      </c>
      <c r="BK176" s="183">
        <f>ROUND(I176*H176,2)</f>
        <v>0</v>
      </c>
      <c r="BL176" s="18" t="s">
        <v>207</v>
      </c>
      <c r="BM176" s="182" t="s">
        <v>264</v>
      </c>
    </row>
    <row r="177" s="13" customFormat="1">
      <c r="A177" s="13"/>
      <c r="B177" s="184"/>
      <c r="C177" s="13"/>
      <c r="D177" s="185" t="s">
        <v>149</v>
      </c>
      <c r="E177" s="186" t="s">
        <v>1</v>
      </c>
      <c r="F177" s="187" t="s">
        <v>265</v>
      </c>
      <c r="G177" s="13"/>
      <c r="H177" s="188">
        <v>1.734</v>
      </c>
      <c r="I177" s="189"/>
      <c r="J177" s="13"/>
      <c r="K177" s="13"/>
      <c r="L177" s="184"/>
      <c r="M177" s="190"/>
      <c r="N177" s="191"/>
      <c r="O177" s="191"/>
      <c r="P177" s="191"/>
      <c r="Q177" s="191"/>
      <c r="R177" s="191"/>
      <c r="S177" s="191"/>
      <c r="T177" s="19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6" t="s">
        <v>149</v>
      </c>
      <c r="AU177" s="186" t="s">
        <v>86</v>
      </c>
      <c r="AV177" s="13" t="s">
        <v>86</v>
      </c>
      <c r="AW177" s="13" t="s">
        <v>32</v>
      </c>
      <c r="AX177" s="13" t="s">
        <v>84</v>
      </c>
      <c r="AY177" s="186" t="s">
        <v>130</v>
      </c>
    </row>
    <row r="178" s="2" customFormat="1" ht="24.15" customHeight="1">
      <c r="A178" s="37"/>
      <c r="B178" s="170"/>
      <c r="C178" s="171" t="s">
        <v>266</v>
      </c>
      <c r="D178" s="171" t="s">
        <v>133</v>
      </c>
      <c r="E178" s="172" t="s">
        <v>267</v>
      </c>
      <c r="F178" s="173" t="s">
        <v>268</v>
      </c>
      <c r="G178" s="174" t="s">
        <v>136</v>
      </c>
      <c r="H178" s="175">
        <v>368.09800000000001</v>
      </c>
      <c r="I178" s="176"/>
      <c r="J178" s="177">
        <f>ROUND(I178*H178,2)</f>
        <v>0</v>
      </c>
      <c r="K178" s="173" t="s">
        <v>137</v>
      </c>
      <c r="L178" s="38"/>
      <c r="M178" s="178" t="s">
        <v>1</v>
      </c>
      <c r="N178" s="179" t="s">
        <v>41</v>
      </c>
      <c r="O178" s="76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2" t="s">
        <v>207</v>
      </c>
      <c r="AT178" s="182" t="s">
        <v>133</v>
      </c>
      <c r="AU178" s="182" t="s">
        <v>86</v>
      </c>
      <c r="AY178" s="18" t="s">
        <v>130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8" t="s">
        <v>84</v>
      </c>
      <c r="BK178" s="183">
        <f>ROUND(I178*H178,2)</f>
        <v>0</v>
      </c>
      <c r="BL178" s="18" t="s">
        <v>207</v>
      </c>
      <c r="BM178" s="182" t="s">
        <v>269</v>
      </c>
    </row>
    <row r="179" s="14" customFormat="1">
      <c r="A179" s="14"/>
      <c r="B179" s="203"/>
      <c r="C179" s="14"/>
      <c r="D179" s="185" t="s">
        <v>149</v>
      </c>
      <c r="E179" s="204" t="s">
        <v>1</v>
      </c>
      <c r="F179" s="205" t="s">
        <v>270</v>
      </c>
      <c r="G179" s="14"/>
      <c r="H179" s="204" t="s">
        <v>1</v>
      </c>
      <c r="I179" s="206"/>
      <c r="J179" s="14"/>
      <c r="K179" s="14"/>
      <c r="L179" s="203"/>
      <c r="M179" s="207"/>
      <c r="N179" s="208"/>
      <c r="O179" s="208"/>
      <c r="P179" s="208"/>
      <c r="Q179" s="208"/>
      <c r="R179" s="208"/>
      <c r="S179" s="208"/>
      <c r="T179" s="20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04" t="s">
        <v>149</v>
      </c>
      <c r="AU179" s="204" t="s">
        <v>86</v>
      </c>
      <c r="AV179" s="14" t="s">
        <v>84</v>
      </c>
      <c r="AW179" s="14" t="s">
        <v>32</v>
      </c>
      <c r="AX179" s="14" t="s">
        <v>76</v>
      </c>
      <c r="AY179" s="204" t="s">
        <v>130</v>
      </c>
    </row>
    <row r="180" s="13" customFormat="1">
      <c r="A180" s="13"/>
      <c r="B180" s="184"/>
      <c r="C180" s="13"/>
      <c r="D180" s="185" t="s">
        <v>149</v>
      </c>
      <c r="E180" s="186" t="s">
        <v>1</v>
      </c>
      <c r="F180" s="187" t="s">
        <v>211</v>
      </c>
      <c r="G180" s="13"/>
      <c r="H180" s="188">
        <v>368.09800000000001</v>
      </c>
      <c r="I180" s="189"/>
      <c r="J180" s="13"/>
      <c r="K180" s="13"/>
      <c r="L180" s="184"/>
      <c r="M180" s="190"/>
      <c r="N180" s="191"/>
      <c r="O180" s="191"/>
      <c r="P180" s="191"/>
      <c r="Q180" s="191"/>
      <c r="R180" s="191"/>
      <c r="S180" s="191"/>
      <c r="T180" s="19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6" t="s">
        <v>149</v>
      </c>
      <c r="AU180" s="186" t="s">
        <v>86</v>
      </c>
      <c r="AV180" s="13" t="s">
        <v>86</v>
      </c>
      <c r="AW180" s="13" t="s">
        <v>32</v>
      </c>
      <c r="AX180" s="13" t="s">
        <v>84</v>
      </c>
      <c r="AY180" s="186" t="s">
        <v>130</v>
      </c>
    </row>
    <row r="181" s="2" customFormat="1" ht="24.15" customHeight="1">
      <c r="A181" s="37"/>
      <c r="B181" s="170"/>
      <c r="C181" s="193" t="s">
        <v>271</v>
      </c>
      <c r="D181" s="193" t="s">
        <v>219</v>
      </c>
      <c r="E181" s="194" t="s">
        <v>257</v>
      </c>
      <c r="F181" s="195" t="s">
        <v>258</v>
      </c>
      <c r="G181" s="196" t="s">
        <v>244</v>
      </c>
      <c r="H181" s="197">
        <v>1.0800000000000001</v>
      </c>
      <c r="I181" s="198"/>
      <c r="J181" s="199">
        <f>ROUND(I181*H181,2)</f>
        <v>0</v>
      </c>
      <c r="K181" s="195" t="s">
        <v>137</v>
      </c>
      <c r="L181" s="200"/>
      <c r="M181" s="201" t="s">
        <v>1</v>
      </c>
      <c r="N181" s="202" t="s">
        <v>41</v>
      </c>
      <c r="O181" s="76"/>
      <c r="P181" s="180">
        <f>O181*H181</f>
        <v>0</v>
      </c>
      <c r="Q181" s="180">
        <v>0.55000000000000004</v>
      </c>
      <c r="R181" s="180">
        <f>Q181*H181</f>
        <v>0.59400000000000008</v>
      </c>
      <c r="S181" s="180">
        <v>0</v>
      </c>
      <c r="T181" s="18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2" t="s">
        <v>222</v>
      </c>
      <c r="AT181" s="182" t="s">
        <v>219</v>
      </c>
      <c r="AU181" s="182" t="s">
        <v>86</v>
      </c>
      <c r="AY181" s="18" t="s">
        <v>130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84</v>
      </c>
      <c r="BK181" s="183">
        <f>ROUND(I181*H181,2)</f>
        <v>0</v>
      </c>
      <c r="BL181" s="18" t="s">
        <v>207</v>
      </c>
      <c r="BM181" s="182" t="s">
        <v>272</v>
      </c>
    </row>
    <row r="182" s="13" customFormat="1">
      <c r="A182" s="13"/>
      <c r="B182" s="184"/>
      <c r="C182" s="13"/>
      <c r="D182" s="185" t="s">
        <v>149</v>
      </c>
      <c r="E182" s="186" t="s">
        <v>1</v>
      </c>
      <c r="F182" s="187" t="s">
        <v>273</v>
      </c>
      <c r="G182" s="13"/>
      <c r="H182" s="188">
        <v>1.0800000000000001</v>
      </c>
      <c r="I182" s="189"/>
      <c r="J182" s="13"/>
      <c r="K182" s="13"/>
      <c r="L182" s="184"/>
      <c r="M182" s="190"/>
      <c r="N182" s="191"/>
      <c r="O182" s="191"/>
      <c r="P182" s="191"/>
      <c r="Q182" s="191"/>
      <c r="R182" s="191"/>
      <c r="S182" s="191"/>
      <c r="T182" s="19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6" t="s">
        <v>149</v>
      </c>
      <c r="AU182" s="186" t="s">
        <v>86</v>
      </c>
      <c r="AV182" s="13" t="s">
        <v>86</v>
      </c>
      <c r="AW182" s="13" t="s">
        <v>32</v>
      </c>
      <c r="AX182" s="13" t="s">
        <v>84</v>
      </c>
      <c r="AY182" s="186" t="s">
        <v>130</v>
      </c>
    </row>
    <row r="183" s="2" customFormat="1" ht="24.15" customHeight="1">
      <c r="A183" s="37"/>
      <c r="B183" s="170"/>
      <c r="C183" s="171" t="s">
        <v>274</v>
      </c>
      <c r="D183" s="171" t="s">
        <v>133</v>
      </c>
      <c r="E183" s="172" t="s">
        <v>275</v>
      </c>
      <c r="F183" s="173" t="s">
        <v>276</v>
      </c>
      <c r="G183" s="174" t="s">
        <v>136</v>
      </c>
      <c r="H183" s="175">
        <v>110.429</v>
      </c>
      <c r="I183" s="176"/>
      <c r="J183" s="177">
        <f>ROUND(I183*H183,2)</f>
        <v>0</v>
      </c>
      <c r="K183" s="173" t="s">
        <v>137</v>
      </c>
      <c r="L183" s="38"/>
      <c r="M183" s="178" t="s">
        <v>1</v>
      </c>
      <c r="N183" s="179" t="s">
        <v>41</v>
      </c>
      <c r="O183" s="76"/>
      <c r="P183" s="180">
        <f>O183*H183</f>
        <v>0</v>
      </c>
      <c r="Q183" s="180">
        <v>0.019460000000000002</v>
      </c>
      <c r="R183" s="180">
        <f>Q183*H183</f>
        <v>2.14894834</v>
      </c>
      <c r="S183" s="180">
        <v>0</v>
      </c>
      <c r="T183" s="18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2" t="s">
        <v>207</v>
      </c>
      <c r="AT183" s="182" t="s">
        <v>133</v>
      </c>
      <c r="AU183" s="182" t="s">
        <v>86</v>
      </c>
      <c r="AY183" s="18" t="s">
        <v>130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8" t="s">
        <v>84</v>
      </c>
      <c r="BK183" s="183">
        <f>ROUND(I183*H183,2)</f>
        <v>0</v>
      </c>
      <c r="BL183" s="18" t="s">
        <v>207</v>
      </c>
      <c r="BM183" s="182" t="s">
        <v>277</v>
      </c>
    </row>
    <row r="184" s="2" customFormat="1" ht="24.15" customHeight="1">
      <c r="A184" s="37"/>
      <c r="B184" s="170"/>
      <c r="C184" s="171" t="s">
        <v>278</v>
      </c>
      <c r="D184" s="171" t="s">
        <v>133</v>
      </c>
      <c r="E184" s="172" t="s">
        <v>279</v>
      </c>
      <c r="F184" s="173" t="s">
        <v>280</v>
      </c>
      <c r="G184" s="174" t="s">
        <v>244</v>
      </c>
      <c r="H184" s="175">
        <v>8.2129999999999992</v>
      </c>
      <c r="I184" s="176"/>
      <c r="J184" s="177">
        <f>ROUND(I184*H184,2)</f>
        <v>0</v>
      </c>
      <c r="K184" s="173" t="s">
        <v>137</v>
      </c>
      <c r="L184" s="38"/>
      <c r="M184" s="178" t="s">
        <v>1</v>
      </c>
      <c r="N184" s="179" t="s">
        <v>41</v>
      </c>
      <c r="O184" s="76"/>
      <c r="P184" s="180">
        <f>O184*H184</f>
        <v>0</v>
      </c>
      <c r="Q184" s="180">
        <v>0.022839999999999999</v>
      </c>
      <c r="R184" s="180">
        <f>Q184*H184</f>
        <v>0.18758491999999999</v>
      </c>
      <c r="S184" s="180">
        <v>0</v>
      </c>
      <c r="T184" s="18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2" t="s">
        <v>207</v>
      </c>
      <c r="AT184" s="182" t="s">
        <v>133</v>
      </c>
      <c r="AU184" s="182" t="s">
        <v>86</v>
      </c>
      <c r="AY184" s="18" t="s">
        <v>130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8" t="s">
        <v>84</v>
      </c>
      <c r="BK184" s="183">
        <f>ROUND(I184*H184,2)</f>
        <v>0</v>
      </c>
      <c r="BL184" s="18" t="s">
        <v>207</v>
      </c>
      <c r="BM184" s="182" t="s">
        <v>281</v>
      </c>
    </row>
    <row r="185" s="13" customFormat="1">
      <c r="A185" s="13"/>
      <c r="B185" s="184"/>
      <c r="C185" s="13"/>
      <c r="D185" s="185" t="s">
        <v>149</v>
      </c>
      <c r="E185" s="186" t="s">
        <v>1</v>
      </c>
      <c r="F185" s="187" t="s">
        <v>282</v>
      </c>
      <c r="G185" s="13"/>
      <c r="H185" s="188">
        <v>8.2129999999999992</v>
      </c>
      <c r="I185" s="189"/>
      <c r="J185" s="13"/>
      <c r="K185" s="13"/>
      <c r="L185" s="184"/>
      <c r="M185" s="190"/>
      <c r="N185" s="191"/>
      <c r="O185" s="191"/>
      <c r="P185" s="191"/>
      <c r="Q185" s="191"/>
      <c r="R185" s="191"/>
      <c r="S185" s="191"/>
      <c r="T185" s="19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6" t="s">
        <v>149</v>
      </c>
      <c r="AU185" s="186" t="s">
        <v>86</v>
      </c>
      <c r="AV185" s="13" t="s">
        <v>86</v>
      </c>
      <c r="AW185" s="13" t="s">
        <v>32</v>
      </c>
      <c r="AX185" s="13" t="s">
        <v>84</v>
      </c>
      <c r="AY185" s="186" t="s">
        <v>130</v>
      </c>
    </row>
    <row r="186" s="2" customFormat="1" ht="24.15" customHeight="1">
      <c r="A186" s="37"/>
      <c r="B186" s="170"/>
      <c r="C186" s="171" t="s">
        <v>283</v>
      </c>
      <c r="D186" s="171" t="s">
        <v>133</v>
      </c>
      <c r="E186" s="172" t="s">
        <v>284</v>
      </c>
      <c r="F186" s="173" t="s">
        <v>285</v>
      </c>
      <c r="G186" s="174" t="s">
        <v>184</v>
      </c>
      <c r="H186" s="175">
        <v>6.8639999999999999</v>
      </c>
      <c r="I186" s="176"/>
      <c r="J186" s="177">
        <f>ROUND(I186*H186,2)</f>
        <v>0</v>
      </c>
      <c r="K186" s="173" t="s">
        <v>137</v>
      </c>
      <c r="L186" s="38"/>
      <c r="M186" s="178" t="s">
        <v>1</v>
      </c>
      <c r="N186" s="179" t="s">
        <v>41</v>
      </c>
      <c r="O186" s="76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2" t="s">
        <v>207</v>
      </c>
      <c r="AT186" s="182" t="s">
        <v>133</v>
      </c>
      <c r="AU186" s="182" t="s">
        <v>86</v>
      </c>
      <c r="AY186" s="18" t="s">
        <v>130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8" t="s">
        <v>84</v>
      </c>
      <c r="BK186" s="183">
        <f>ROUND(I186*H186,2)</f>
        <v>0</v>
      </c>
      <c r="BL186" s="18" t="s">
        <v>207</v>
      </c>
      <c r="BM186" s="182" t="s">
        <v>286</v>
      </c>
    </row>
    <row r="187" s="2" customFormat="1" ht="24.15" customHeight="1">
      <c r="A187" s="37"/>
      <c r="B187" s="170"/>
      <c r="C187" s="171" t="s">
        <v>222</v>
      </c>
      <c r="D187" s="171" t="s">
        <v>133</v>
      </c>
      <c r="E187" s="172" t="s">
        <v>287</v>
      </c>
      <c r="F187" s="173" t="s">
        <v>288</v>
      </c>
      <c r="G187" s="174" t="s">
        <v>184</v>
      </c>
      <c r="H187" s="175">
        <v>6.8639999999999999</v>
      </c>
      <c r="I187" s="176"/>
      <c r="J187" s="177">
        <f>ROUND(I187*H187,2)</f>
        <v>0</v>
      </c>
      <c r="K187" s="173" t="s">
        <v>137</v>
      </c>
      <c r="L187" s="38"/>
      <c r="M187" s="178" t="s">
        <v>1</v>
      </c>
      <c r="N187" s="179" t="s">
        <v>41</v>
      </c>
      <c r="O187" s="76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2" t="s">
        <v>207</v>
      </c>
      <c r="AT187" s="182" t="s">
        <v>133</v>
      </c>
      <c r="AU187" s="182" t="s">
        <v>86</v>
      </c>
      <c r="AY187" s="18" t="s">
        <v>130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8" t="s">
        <v>84</v>
      </c>
      <c r="BK187" s="183">
        <f>ROUND(I187*H187,2)</f>
        <v>0</v>
      </c>
      <c r="BL187" s="18" t="s">
        <v>207</v>
      </c>
      <c r="BM187" s="182" t="s">
        <v>289</v>
      </c>
    </row>
    <row r="188" s="12" customFormat="1" ht="22.8" customHeight="1">
      <c r="A188" s="12"/>
      <c r="B188" s="157"/>
      <c r="C188" s="12"/>
      <c r="D188" s="158" t="s">
        <v>75</v>
      </c>
      <c r="E188" s="168" t="s">
        <v>290</v>
      </c>
      <c r="F188" s="168" t="s">
        <v>291</v>
      </c>
      <c r="G188" s="12"/>
      <c r="H188" s="12"/>
      <c r="I188" s="160"/>
      <c r="J188" s="169">
        <f>BK188</f>
        <v>0</v>
      </c>
      <c r="K188" s="12"/>
      <c r="L188" s="157"/>
      <c r="M188" s="162"/>
      <c r="N188" s="163"/>
      <c r="O188" s="163"/>
      <c r="P188" s="164">
        <f>SUM(P189:P222)</f>
        <v>0</v>
      </c>
      <c r="Q188" s="163"/>
      <c r="R188" s="164">
        <f>SUM(R189:R222)</f>
        <v>1.5709093699999999</v>
      </c>
      <c r="S188" s="163"/>
      <c r="T188" s="165">
        <f>SUM(T189:T222)</f>
        <v>3.4296621200000006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58" t="s">
        <v>86</v>
      </c>
      <c r="AT188" s="166" t="s">
        <v>75</v>
      </c>
      <c r="AU188" s="166" t="s">
        <v>84</v>
      </c>
      <c r="AY188" s="158" t="s">
        <v>130</v>
      </c>
      <c r="BK188" s="167">
        <f>SUM(BK189:BK222)</f>
        <v>0</v>
      </c>
    </row>
    <row r="189" s="2" customFormat="1" ht="16.5" customHeight="1">
      <c r="A189" s="37"/>
      <c r="B189" s="170"/>
      <c r="C189" s="171" t="s">
        <v>292</v>
      </c>
      <c r="D189" s="171" t="s">
        <v>133</v>
      </c>
      <c r="E189" s="172" t="s">
        <v>293</v>
      </c>
      <c r="F189" s="173" t="s">
        <v>294</v>
      </c>
      <c r="G189" s="174" t="s">
        <v>136</v>
      </c>
      <c r="H189" s="175">
        <v>368.09800000000001</v>
      </c>
      <c r="I189" s="176"/>
      <c r="J189" s="177">
        <f>ROUND(I189*H189,2)</f>
        <v>0</v>
      </c>
      <c r="K189" s="173" t="s">
        <v>137</v>
      </c>
      <c r="L189" s="38"/>
      <c r="M189" s="178" t="s">
        <v>1</v>
      </c>
      <c r="N189" s="179" t="s">
        <v>41</v>
      </c>
      <c r="O189" s="76"/>
      <c r="P189" s="180">
        <f>O189*H189</f>
        <v>0</v>
      </c>
      <c r="Q189" s="180">
        <v>0</v>
      </c>
      <c r="R189" s="180">
        <f>Q189*H189</f>
        <v>0</v>
      </c>
      <c r="S189" s="180">
        <v>0.00594</v>
      </c>
      <c r="T189" s="181">
        <f>S189*H189</f>
        <v>2.1865021200000001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2" t="s">
        <v>207</v>
      </c>
      <c r="AT189" s="182" t="s">
        <v>133</v>
      </c>
      <c r="AU189" s="182" t="s">
        <v>86</v>
      </c>
      <c r="AY189" s="18" t="s">
        <v>130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8" t="s">
        <v>84</v>
      </c>
      <c r="BK189" s="183">
        <f>ROUND(I189*H189,2)</f>
        <v>0</v>
      </c>
      <c r="BL189" s="18" t="s">
        <v>207</v>
      </c>
      <c r="BM189" s="182" t="s">
        <v>295</v>
      </c>
    </row>
    <row r="190" s="13" customFormat="1">
      <c r="A190" s="13"/>
      <c r="B190" s="184"/>
      <c r="C190" s="13"/>
      <c r="D190" s="185" t="s">
        <v>149</v>
      </c>
      <c r="E190" s="186" t="s">
        <v>1</v>
      </c>
      <c r="F190" s="187" t="s">
        <v>211</v>
      </c>
      <c r="G190" s="13"/>
      <c r="H190" s="188">
        <v>368.09800000000001</v>
      </c>
      <c r="I190" s="189"/>
      <c r="J190" s="13"/>
      <c r="K190" s="13"/>
      <c r="L190" s="184"/>
      <c r="M190" s="190"/>
      <c r="N190" s="191"/>
      <c r="O190" s="191"/>
      <c r="P190" s="191"/>
      <c r="Q190" s="191"/>
      <c r="R190" s="191"/>
      <c r="S190" s="191"/>
      <c r="T190" s="19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6" t="s">
        <v>149</v>
      </c>
      <c r="AU190" s="186" t="s">
        <v>86</v>
      </c>
      <c r="AV190" s="13" t="s">
        <v>86</v>
      </c>
      <c r="AW190" s="13" t="s">
        <v>32</v>
      </c>
      <c r="AX190" s="13" t="s">
        <v>84</v>
      </c>
      <c r="AY190" s="186" t="s">
        <v>130</v>
      </c>
    </row>
    <row r="191" s="2" customFormat="1" ht="16.5" customHeight="1">
      <c r="A191" s="37"/>
      <c r="B191" s="170"/>
      <c r="C191" s="171" t="s">
        <v>296</v>
      </c>
      <c r="D191" s="171" t="s">
        <v>133</v>
      </c>
      <c r="E191" s="172" t="s">
        <v>297</v>
      </c>
      <c r="F191" s="173" t="s">
        <v>298</v>
      </c>
      <c r="G191" s="174" t="s">
        <v>299</v>
      </c>
      <c r="H191" s="175">
        <v>89.799999999999997</v>
      </c>
      <c r="I191" s="176"/>
      <c r="J191" s="177">
        <f>ROUND(I191*H191,2)</f>
        <v>0</v>
      </c>
      <c r="K191" s="173" t="s">
        <v>137</v>
      </c>
      <c r="L191" s="38"/>
      <c r="M191" s="178" t="s">
        <v>1</v>
      </c>
      <c r="N191" s="179" t="s">
        <v>41</v>
      </c>
      <c r="O191" s="76"/>
      <c r="P191" s="180">
        <f>O191*H191</f>
        <v>0</v>
      </c>
      <c r="Q191" s="180">
        <v>0</v>
      </c>
      <c r="R191" s="180">
        <f>Q191*H191</f>
        <v>0</v>
      </c>
      <c r="S191" s="180">
        <v>0.0025999999999999999</v>
      </c>
      <c r="T191" s="181">
        <f>S191*H191</f>
        <v>0.23347999999999999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2" t="s">
        <v>207</v>
      </c>
      <c r="AT191" s="182" t="s">
        <v>133</v>
      </c>
      <c r="AU191" s="182" t="s">
        <v>86</v>
      </c>
      <c r="AY191" s="18" t="s">
        <v>130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8" t="s">
        <v>84</v>
      </c>
      <c r="BK191" s="183">
        <f>ROUND(I191*H191,2)</f>
        <v>0</v>
      </c>
      <c r="BL191" s="18" t="s">
        <v>207</v>
      </c>
      <c r="BM191" s="182" t="s">
        <v>300</v>
      </c>
    </row>
    <row r="192" s="13" customFormat="1">
      <c r="A192" s="13"/>
      <c r="B192" s="184"/>
      <c r="C192" s="13"/>
      <c r="D192" s="185" t="s">
        <v>149</v>
      </c>
      <c r="E192" s="186" t="s">
        <v>1</v>
      </c>
      <c r="F192" s="187" t="s">
        <v>301</v>
      </c>
      <c r="G192" s="13"/>
      <c r="H192" s="188">
        <v>89.799999999999997</v>
      </c>
      <c r="I192" s="189"/>
      <c r="J192" s="13"/>
      <c r="K192" s="13"/>
      <c r="L192" s="184"/>
      <c r="M192" s="190"/>
      <c r="N192" s="191"/>
      <c r="O192" s="191"/>
      <c r="P192" s="191"/>
      <c r="Q192" s="191"/>
      <c r="R192" s="191"/>
      <c r="S192" s="191"/>
      <c r="T192" s="19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6" t="s">
        <v>149</v>
      </c>
      <c r="AU192" s="186" t="s">
        <v>86</v>
      </c>
      <c r="AV192" s="13" t="s">
        <v>86</v>
      </c>
      <c r="AW192" s="13" t="s">
        <v>32</v>
      </c>
      <c r="AX192" s="13" t="s">
        <v>84</v>
      </c>
      <c r="AY192" s="186" t="s">
        <v>130</v>
      </c>
    </row>
    <row r="193" s="2" customFormat="1" ht="16.5" customHeight="1">
      <c r="A193" s="37"/>
      <c r="B193" s="170"/>
      <c r="C193" s="171" t="s">
        <v>302</v>
      </c>
      <c r="D193" s="171" t="s">
        <v>133</v>
      </c>
      <c r="E193" s="172" t="s">
        <v>303</v>
      </c>
      <c r="F193" s="173" t="s">
        <v>304</v>
      </c>
      <c r="G193" s="174" t="s">
        <v>234</v>
      </c>
      <c r="H193" s="175">
        <v>94</v>
      </c>
      <c r="I193" s="176"/>
      <c r="J193" s="177">
        <f>ROUND(I193*H193,2)</f>
        <v>0</v>
      </c>
      <c r="K193" s="173" t="s">
        <v>137</v>
      </c>
      <c r="L193" s="38"/>
      <c r="M193" s="178" t="s">
        <v>1</v>
      </c>
      <c r="N193" s="179" t="s">
        <v>41</v>
      </c>
      <c r="O193" s="76"/>
      <c r="P193" s="180">
        <f>O193*H193</f>
        <v>0</v>
      </c>
      <c r="Q193" s="180">
        <v>0</v>
      </c>
      <c r="R193" s="180">
        <f>Q193*H193</f>
        <v>0</v>
      </c>
      <c r="S193" s="180">
        <v>0.0094000000000000004</v>
      </c>
      <c r="T193" s="181">
        <f>S193*H193</f>
        <v>0.88360000000000005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2" t="s">
        <v>207</v>
      </c>
      <c r="AT193" s="182" t="s">
        <v>133</v>
      </c>
      <c r="AU193" s="182" t="s">
        <v>86</v>
      </c>
      <c r="AY193" s="18" t="s">
        <v>130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8" t="s">
        <v>84</v>
      </c>
      <c r="BK193" s="183">
        <f>ROUND(I193*H193,2)</f>
        <v>0</v>
      </c>
      <c r="BL193" s="18" t="s">
        <v>207</v>
      </c>
      <c r="BM193" s="182" t="s">
        <v>305</v>
      </c>
    </row>
    <row r="194" s="2" customFormat="1" ht="16.5" customHeight="1">
      <c r="A194" s="37"/>
      <c r="B194" s="170"/>
      <c r="C194" s="171" t="s">
        <v>306</v>
      </c>
      <c r="D194" s="171" t="s">
        <v>133</v>
      </c>
      <c r="E194" s="172" t="s">
        <v>307</v>
      </c>
      <c r="F194" s="173" t="s">
        <v>308</v>
      </c>
      <c r="G194" s="174" t="s">
        <v>299</v>
      </c>
      <c r="H194" s="175">
        <v>32</v>
      </c>
      <c r="I194" s="176"/>
      <c r="J194" s="177">
        <f>ROUND(I194*H194,2)</f>
        <v>0</v>
      </c>
      <c r="K194" s="173" t="s">
        <v>137</v>
      </c>
      <c r="L194" s="38"/>
      <c r="M194" s="178" t="s">
        <v>1</v>
      </c>
      <c r="N194" s="179" t="s">
        <v>41</v>
      </c>
      <c r="O194" s="76"/>
      <c r="P194" s="180">
        <f>O194*H194</f>
        <v>0</v>
      </c>
      <c r="Q194" s="180">
        <v>0</v>
      </c>
      <c r="R194" s="180">
        <f>Q194*H194</f>
        <v>0</v>
      </c>
      <c r="S194" s="180">
        <v>0.0039399999999999999</v>
      </c>
      <c r="T194" s="181">
        <f>S194*H194</f>
        <v>0.12608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2" t="s">
        <v>207</v>
      </c>
      <c r="AT194" s="182" t="s">
        <v>133</v>
      </c>
      <c r="AU194" s="182" t="s">
        <v>86</v>
      </c>
      <c r="AY194" s="18" t="s">
        <v>130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8" t="s">
        <v>84</v>
      </c>
      <c r="BK194" s="183">
        <f>ROUND(I194*H194,2)</f>
        <v>0</v>
      </c>
      <c r="BL194" s="18" t="s">
        <v>207</v>
      </c>
      <c r="BM194" s="182" t="s">
        <v>309</v>
      </c>
    </row>
    <row r="195" s="13" customFormat="1">
      <c r="A195" s="13"/>
      <c r="B195" s="184"/>
      <c r="C195" s="13"/>
      <c r="D195" s="185" t="s">
        <v>149</v>
      </c>
      <c r="E195" s="186" t="s">
        <v>1</v>
      </c>
      <c r="F195" s="187" t="s">
        <v>310</v>
      </c>
      <c r="G195" s="13"/>
      <c r="H195" s="188">
        <v>32</v>
      </c>
      <c r="I195" s="189"/>
      <c r="J195" s="13"/>
      <c r="K195" s="13"/>
      <c r="L195" s="184"/>
      <c r="M195" s="190"/>
      <c r="N195" s="191"/>
      <c r="O195" s="191"/>
      <c r="P195" s="191"/>
      <c r="Q195" s="191"/>
      <c r="R195" s="191"/>
      <c r="S195" s="191"/>
      <c r="T195" s="19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6" t="s">
        <v>149</v>
      </c>
      <c r="AU195" s="186" t="s">
        <v>86</v>
      </c>
      <c r="AV195" s="13" t="s">
        <v>86</v>
      </c>
      <c r="AW195" s="13" t="s">
        <v>32</v>
      </c>
      <c r="AX195" s="13" t="s">
        <v>84</v>
      </c>
      <c r="AY195" s="186" t="s">
        <v>130</v>
      </c>
    </row>
    <row r="196" s="2" customFormat="1" ht="24.15" customHeight="1">
      <c r="A196" s="37"/>
      <c r="B196" s="170"/>
      <c r="C196" s="171" t="s">
        <v>311</v>
      </c>
      <c r="D196" s="171" t="s">
        <v>133</v>
      </c>
      <c r="E196" s="172" t="s">
        <v>312</v>
      </c>
      <c r="F196" s="173" t="s">
        <v>313</v>
      </c>
      <c r="G196" s="174" t="s">
        <v>136</v>
      </c>
      <c r="H196" s="175">
        <v>368.09800000000001</v>
      </c>
      <c r="I196" s="176"/>
      <c r="J196" s="177">
        <f>ROUND(I196*H196,2)</f>
        <v>0</v>
      </c>
      <c r="K196" s="173" t="s">
        <v>137</v>
      </c>
      <c r="L196" s="38"/>
      <c r="M196" s="178" t="s">
        <v>1</v>
      </c>
      <c r="N196" s="179" t="s">
        <v>41</v>
      </c>
      <c r="O196" s="76"/>
      <c r="P196" s="180">
        <f>O196*H196</f>
        <v>0</v>
      </c>
      <c r="Q196" s="180">
        <v>0.0027599999999999999</v>
      </c>
      <c r="R196" s="180">
        <f>Q196*H196</f>
        <v>1.0159504799999999</v>
      </c>
      <c r="S196" s="180">
        <v>0</v>
      </c>
      <c r="T196" s="18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2" t="s">
        <v>207</v>
      </c>
      <c r="AT196" s="182" t="s">
        <v>133</v>
      </c>
      <c r="AU196" s="182" t="s">
        <v>86</v>
      </c>
      <c r="AY196" s="18" t="s">
        <v>130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8" t="s">
        <v>84</v>
      </c>
      <c r="BK196" s="183">
        <f>ROUND(I196*H196,2)</f>
        <v>0</v>
      </c>
      <c r="BL196" s="18" t="s">
        <v>207</v>
      </c>
      <c r="BM196" s="182" t="s">
        <v>314</v>
      </c>
    </row>
    <row r="197" s="13" customFormat="1">
      <c r="A197" s="13"/>
      <c r="B197" s="184"/>
      <c r="C197" s="13"/>
      <c r="D197" s="185" t="s">
        <v>149</v>
      </c>
      <c r="E197" s="186" t="s">
        <v>1</v>
      </c>
      <c r="F197" s="187" t="s">
        <v>211</v>
      </c>
      <c r="G197" s="13"/>
      <c r="H197" s="188">
        <v>368.09800000000001</v>
      </c>
      <c r="I197" s="189"/>
      <c r="J197" s="13"/>
      <c r="K197" s="13"/>
      <c r="L197" s="184"/>
      <c r="M197" s="190"/>
      <c r="N197" s="191"/>
      <c r="O197" s="191"/>
      <c r="P197" s="191"/>
      <c r="Q197" s="191"/>
      <c r="R197" s="191"/>
      <c r="S197" s="191"/>
      <c r="T197" s="19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6" t="s">
        <v>149</v>
      </c>
      <c r="AU197" s="186" t="s">
        <v>86</v>
      </c>
      <c r="AV197" s="13" t="s">
        <v>86</v>
      </c>
      <c r="AW197" s="13" t="s">
        <v>32</v>
      </c>
      <c r="AX197" s="13" t="s">
        <v>84</v>
      </c>
      <c r="AY197" s="186" t="s">
        <v>130</v>
      </c>
    </row>
    <row r="198" s="2" customFormat="1" ht="16.5" customHeight="1">
      <c r="A198" s="37"/>
      <c r="B198" s="170"/>
      <c r="C198" s="171" t="s">
        <v>315</v>
      </c>
      <c r="D198" s="171" t="s">
        <v>133</v>
      </c>
      <c r="E198" s="172" t="s">
        <v>316</v>
      </c>
      <c r="F198" s="173" t="s">
        <v>317</v>
      </c>
      <c r="G198" s="174" t="s">
        <v>299</v>
      </c>
      <c r="H198" s="175">
        <v>89.799999999999997</v>
      </c>
      <c r="I198" s="176"/>
      <c r="J198" s="177">
        <f>ROUND(I198*H198,2)</f>
        <v>0</v>
      </c>
      <c r="K198" s="173" t="s">
        <v>137</v>
      </c>
      <c r="L198" s="38"/>
      <c r="M198" s="178" t="s">
        <v>1</v>
      </c>
      <c r="N198" s="179" t="s">
        <v>41</v>
      </c>
      <c r="O198" s="76"/>
      <c r="P198" s="180">
        <f>O198*H198</f>
        <v>0</v>
      </c>
      <c r="Q198" s="180">
        <v>0</v>
      </c>
      <c r="R198" s="180">
        <f>Q198*H198</f>
        <v>0</v>
      </c>
      <c r="S198" s="180">
        <v>0</v>
      </c>
      <c r="T198" s="18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2" t="s">
        <v>207</v>
      </c>
      <c r="AT198" s="182" t="s">
        <v>133</v>
      </c>
      <c r="AU198" s="182" t="s">
        <v>86</v>
      </c>
      <c r="AY198" s="18" t="s">
        <v>130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8" t="s">
        <v>84</v>
      </c>
      <c r="BK198" s="183">
        <f>ROUND(I198*H198,2)</f>
        <v>0</v>
      </c>
      <c r="BL198" s="18" t="s">
        <v>207</v>
      </c>
      <c r="BM198" s="182" t="s">
        <v>318</v>
      </c>
    </row>
    <row r="199" s="13" customFormat="1">
      <c r="A199" s="13"/>
      <c r="B199" s="184"/>
      <c r="C199" s="13"/>
      <c r="D199" s="185" t="s">
        <v>149</v>
      </c>
      <c r="E199" s="186" t="s">
        <v>1</v>
      </c>
      <c r="F199" s="187" t="s">
        <v>301</v>
      </c>
      <c r="G199" s="13"/>
      <c r="H199" s="188">
        <v>89.799999999999997</v>
      </c>
      <c r="I199" s="189"/>
      <c r="J199" s="13"/>
      <c r="K199" s="13"/>
      <c r="L199" s="184"/>
      <c r="M199" s="190"/>
      <c r="N199" s="191"/>
      <c r="O199" s="191"/>
      <c r="P199" s="191"/>
      <c r="Q199" s="191"/>
      <c r="R199" s="191"/>
      <c r="S199" s="191"/>
      <c r="T199" s="19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6" t="s">
        <v>149</v>
      </c>
      <c r="AU199" s="186" t="s">
        <v>86</v>
      </c>
      <c r="AV199" s="13" t="s">
        <v>86</v>
      </c>
      <c r="AW199" s="13" t="s">
        <v>32</v>
      </c>
      <c r="AX199" s="13" t="s">
        <v>84</v>
      </c>
      <c r="AY199" s="186" t="s">
        <v>130</v>
      </c>
    </row>
    <row r="200" s="2" customFormat="1" ht="24.15" customHeight="1">
      <c r="A200" s="37"/>
      <c r="B200" s="170"/>
      <c r="C200" s="193" t="s">
        <v>319</v>
      </c>
      <c r="D200" s="193" t="s">
        <v>219</v>
      </c>
      <c r="E200" s="194" t="s">
        <v>320</v>
      </c>
      <c r="F200" s="195" t="s">
        <v>321</v>
      </c>
      <c r="G200" s="196" t="s">
        <v>136</v>
      </c>
      <c r="H200" s="197">
        <v>26.940000000000001</v>
      </c>
      <c r="I200" s="198"/>
      <c r="J200" s="199">
        <f>ROUND(I200*H200,2)</f>
        <v>0</v>
      </c>
      <c r="K200" s="195" t="s">
        <v>137</v>
      </c>
      <c r="L200" s="200"/>
      <c r="M200" s="201" t="s">
        <v>1</v>
      </c>
      <c r="N200" s="202" t="s">
        <v>41</v>
      </c>
      <c r="O200" s="76"/>
      <c r="P200" s="180">
        <f>O200*H200</f>
        <v>0</v>
      </c>
      <c r="Q200" s="180">
        <v>0.00266</v>
      </c>
      <c r="R200" s="180">
        <f>Q200*H200</f>
        <v>0.071660399999999999</v>
      </c>
      <c r="S200" s="180">
        <v>0</v>
      </c>
      <c r="T200" s="18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2" t="s">
        <v>222</v>
      </c>
      <c r="AT200" s="182" t="s">
        <v>219</v>
      </c>
      <c r="AU200" s="182" t="s">
        <v>86</v>
      </c>
      <c r="AY200" s="18" t="s">
        <v>130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8" t="s">
        <v>84</v>
      </c>
      <c r="BK200" s="183">
        <f>ROUND(I200*H200,2)</f>
        <v>0</v>
      </c>
      <c r="BL200" s="18" t="s">
        <v>207</v>
      </c>
      <c r="BM200" s="182" t="s">
        <v>322</v>
      </c>
    </row>
    <row r="201" s="13" customFormat="1">
      <c r="A201" s="13"/>
      <c r="B201" s="184"/>
      <c r="C201" s="13"/>
      <c r="D201" s="185" t="s">
        <v>149</v>
      </c>
      <c r="E201" s="186" t="s">
        <v>1</v>
      </c>
      <c r="F201" s="187" t="s">
        <v>323</v>
      </c>
      <c r="G201" s="13"/>
      <c r="H201" s="188">
        <v>26.940000000000001</v>
      </c>
      <c r="I201" s="189"/>
      <c r="J201" s="13"/>
      <c r="K201" s="13"/>
      <c r="L201" s="184"/>
      <c r="M201" s="190"/>
      <c r="N201" s="191"/>
      <c r="O201" s="191"/>
      <c r="P201" s="191"/>
      <c r="Q201" s="191"/>
      <c r="R201" s="191"/>
      <c r="S201" s="191"/>
      <c r="T201" s="19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6" t="s">
        <v>149</v>
      </c>
      <c r="AU201" s="186" t="s">
        <v>86</v>
      </c>
      <c r="AV201" s="13" t="s">
        <v>86</v>
      </c>
      <c r="AW201" s="13" t="s">
        <v>32</v>
      </c>
      <c r="AX201" s="13" t="s">
        <v>84</v>
      </c>
      <c r="AY201" s="186" t="s">
        <v>130</v>
      </c>
    </row>
    <row r="202" s="2" customFormat="1" ht="24.15" customHeight="1">
      <c r="A202" s="37"/>
      <c r="B202" s="170"/>
      <c r="C202" s="171" t="s">
        <v>324</v>
      </c>
      <c r="D202" s="171" t="s">
        <v>133</v>
      </c>
      <c r="E202" s="172" t="s">
        <v>325</v>
      </c>
      <c r="F202" s="173" t="s">
        <v>326</v>
      </c>
      <c r="G202" s="174" t="s">
        <v>299</v>
      </c>
      <c r="H202" s="175">
        <v>24.5</v>
      </c>
      <c r="I202" s="176"/>
      <c r="J202" s="177">
        <f>ROUND(I202*H202,2)</f>
        <v>0</v>
      </c>
      <c r="K202" s="173" t="s">
        <v>137</v>
      </c>
      <c r="L202" s="38"/>
      <c r="M202" s="178" t="s">
        <v>1</v>
      </c>
      <c r="N202" s="179" t="s">
        <v>41</v>
      </c>
      <c r="O202" s="76"/>
      <c r="P202" s="180">
        <f>O202*H202</f>
        <v>0</v>
      </c>
      <c r="Q202" s="180">
        <v>0.0018699999999999999</v>
      </c>
      <c r="R202" s="180">
        <f>Q202*H202</f>
        <v>0.045814999999999995</v>
      </c>
      <c r="S202" s="180">
        <v>0</v>
      </c>
      <c r="T202" s="18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2" t="s">
        <v>207</v>
      </c>
      <c r="AT202" s="182" t="s">
        <v>133</v>
      </c>
      <c r="AU202" s="182" t="s">
        <v>86</v>
      </c>
      <c r="AY202" s="18" t="s">
        <v>130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8" t="s">
        <v>84</v>
      </c>
      <c r="BK202" s="183">
        <f>ROUND(I202*H202,2)</f>
        <v>0</v>
      </c>
      <c r="BL202" s="18" t="s">
        <v>207</v>
      </c>
      <c r="BM202" s="182" t="s">
        <v>327</v>
      </c>
    </row>
    <row r="203" s="13" customFormat="1">
      <c r="A203" s="13"/>
      <c r="B203" s="184"/>
      <c r="C203" s="13"/>
      <c r="D203" s="185" t="s">
        <v>149</v>
      </c>
      <c r="E203" s="186" t="s">
        <v>1</v>
      </c>
      <c r="F203" s="187" t="s">
        <v>328</v>
      </c>
      <c r="G203" s="13"/>
      <c r="H203" s="188">
        <v>24.5</v>
      </c>
      <c r="I203" s="189"/>
      <c r="J203" s="13"/>
      <c r="K203" s="13"/>
      <c r="L203" s="184"/>
      <c r="M203" s="190"/>
      <c r="N203" s="191"/>
      <c r="O203" s="191"/>
      <c r="P203" s="191"/>
      <c r="Q203" s="191"/>
      <c r="R203" s="191"/>
      <c r="S203" s="191"/>
      <c r="T203" s="19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6" t="s">
        <v>149</v>
      </c>
      <c r="AU203" s="186" t="s">
        <v>86</v>
      </c>
      <c r="AV203" s="13" t="s">
        <v>86</v>
      </c>
      <c r="AW203" s="13" t="s">
        <v>32</v>
      </c>
      <c r="AX203" s="13" t="s">
        <v>84</v>
      </c>
      <c r="AY203" s="186" t="s">
        <v>130</v>
      </c>
    </row>
    <row r="204" s="2" customFormat="1" ht="21.75" customHeight="1">
      <c r="A204" s="37"/>
      <c r="B204" s="170"/>
      <c r="C204" s="171" t="s">
        <v>329</v>
      </c>
      <c r="D204" s="171" t="s">
        <v>133</v>
      </c>
      <c r="E204" s="172" t="s">
        <v>330</v>
      </c>
      <c r="F204" s="173" t="s">
        <v>331</v>
      </c>
      <c r="G204" s="174" t="s">
        <v>299</v>
      </c>
      <c r="H204" s="175">
        <v>30.126999999999999</v>
      </c>
      <c r="I204" s="176"/>
      <c r="J204" s="177">
        <f>ROUND(I204*H204,2)</f>
        <v>0</v>
      </c>
      <c r="K204" s="173" t="s">
        <v>137</v>
      </c>
      <c r="L204" s="38"/>
      <c r="M204" s="178" t="s">
        <v>1</v>
      </c>
      <c r="N204" s="179" t="s">
        <v>41</v>
      </c>
      <c r="O204" s="76"/>
      <c r="P204" s="180">
        <f>O204*H204</f>
        <v>0</v>
      </c>
      <c r="Q204" s="180">
        <v>0.0018699999999999999</v>
      </c>
      <c r="R204" s="180">
        <f>Q204*H204</f>
        <v>0.056337489999999997</v>
      </c>
      <c r="S204" s="180">
        <v>0</v>
      </c>
      <c r="T204" s="18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2" t="s">
        <v>207</v>
      </c>
      <c r="AT204" s="182" t="s">
        <v>133</v>
      </c>
      <c r="AU204" s="182" t="s">
        <v>86</v>
      </c>
      <c r="AY204" s="18" t="s">
        <v>130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8" t="s">
        <v>84</v>
      </c>
      <c r="BK204" s="183">
        <f>ROUND(I204*H204,2)</f>
        <v>0</v>
      </c>
      <c r="BL204" s="18" t="s">
        <v>207</v>
      </c>
      <c r="BM204" s="182" t="s">
        <v>332</v>
      </c>
    </row>
    <row r="205" s="13" customFormat="1">
      <c r="A205" s="13"/>
      <c r="B205" s="184"/>
      <c r="C205" s="13"/>
      <c r="D205" s="185" t="s">
        <v>149</v>
      </c>
      <c r="E205" s="186" t="s">
        <v>1</v>
      </c>
      <c r="F205" s="187" t="s">
        <v>333</v>
      </c>
      <c r="G205" s="13"/>
      <c r="H205" s="188">
        <v>30.126999999999999</v>
      </c>
      <c r="I205" s="189"/>
      <c r="J205" s="13"/>
      <c r="K205" s="13"/>
      <c r="L205" s="184"/>
      <c r="M205" s="190"/>
      <c r="N205" s="191"/>
      <c r="O205" s="191"/>
      <c r="P205" s="191"/>
      <c r="Q205" s="191"/>
      <c r="R205" s="191"/>
      <c r="S205" s="191"/>
      <c r="T205" s="19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6" t="s">
        <v>149</v>
      </c>
      <c r="AU205" s="186" t="s">
        <v>86</v>
      </c>
      <c r="AV205" s="13" t="s">
        <v>86</v>
      </c>
      <c r="AW205" s="13" t="s">
        <v>32</v>
      </c>
      <c r="AX205" s="13" t="s">
        <v>84</v>
      </c>
      <c r="AY205" s="186" t="s">
        <v>130</v>
      </c>
    </row>
    <row r="206" s="2" customFormat="1" ht="24.15" customHeight="1">
      <c r="A206" s="37"/>
      <c r="B206" s="170"/>
      <c r="C206" s="171" t="s">
        <v>334</v>
      </c>
      <c r="D206" s="171" t="s">
        <v>133</v>
      </c>
      <c r="E206" s="172" t="s">
        <v>335</v>
      </c>
      <c r="F206" s="173" t="s">
        <v>336</v>
      </c>
      <c r="G206" s="174" t="s">
        <v>299</v>
      </c>
      <c r="H206" s="175">
        <v>89.799999999999997</v>
      </c>
      <c r="I206" s="176"/>
      <c r="J206" s="177">
        <f>ROUND(I206*H206,2)</f>
        <v>0</v>
      </c>
      <c r="K206" s="173" t="s">
        <v>137</v>
      </c>
      <c r="L206" s="38"/>
      <c r="M206" s="178" t="s">
        <v>1</v>
      </c>
      <c r="N206" s="179" t="s">
        <v>41</v>
      </c>
      <c r="O206" s="76"/>
      <c r="P206" s="180">
        <f>O206*H206</f>
        <v>0</v>
      </c>
      <c r="Q206" s="180">
        <v>0.00038000000000000002</v>
      </c>
      <c r="R206" s="180">
        <f>Q206*H206</f>
        <v>0.034124000000000002</v>
      </c>
      <c r="S206" s="180">
        <v>0</v>
      </c>
      <c r="T206" s="18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2" t="s">
        <v>207</v>
      </c>
      <c r="AT206" s="182" t="s">
        <v>133</v>
      </c>
      <c r="AU206" s="182" t="s">
        <v>86</v>
      </c>
      <c r="AY206" s="18" t="s">
        <v>130</v>
      </c>
      <c r="BE206" s="183">
        <f>IF(N206="základní",J206,0)</f>
        <v>0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18" t="s">
        <v>84</v>
      </c>
      <c r="BK206" s="183">
        <f>ROUND(I206*H206,2)</f>
        <v>0</v>
      </c>
      <c r="BL206" s="18" t="s">
        <v>207</v>
      </c>
      <c r="BM206" s="182" t="s">
        <v>337</v>
      </c>
    </row>
    <row r="207" s="13" customFormat="1">
      <c r="A207" s="13"/>
      <c r="B207" s="184"/>
      <c r="C207" s="13"/>
      <c r="D207" s="185" t="s">
        <v>149</v>
      </c>
      <c r="E207" s="186" t="s">
        <v>1</v>
      </c>
      <c r="F207" s="187" t="s">
        <v>301</v>
      </c>
      <c r="G207" s="13"/>
      <c r="H207" s="188">
        <v>89.799999999999997</v>
      </c>
      <c r="I207" s="189"/>
      <c r="J207" s="13"/>
      <c r="K207" s="13"/>
      <c r="L207" s="184"/>
      <c r="M207" s="190"/>
      <c r="N207" s="191"/>
      <c r="O207" s="191"/>
      <c r="P207" s="191"/>
      <c r="Q207" s="191"/>
      <c r="R207" s="191"/>
      <c r="S207" s="191"/>
      <c r="T207" s="19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6" t="s">
        <v>149</v>
      </c>
      <c r="AU207" s="186" t="s">
        <v>86</v>
      </c>
      <c r="AV207" s="13" t="s">
        <v>86</v>
      </c>
      <c r="AW207" s="13" t="s">
        <v>32</v>
      </c>
      <c r="AX207" s="13" t="s">
        <v>84</v>
      </c>
      <c r="AY207" s="186" t="s">
        <v>130</v>
      </c>
    </row>
    <row r="208" s="2" customFormat="1" ht="24.15" customHeight="1">
      <c r="A208" s="37"/>
      <c r="B208" s="170"/>
      <c r="C208" s="171" t="s">
        <v>338</v>
      </c>
      <c r="D208" s="171" t="s">
        <v>133</v>
      </c>
      <c r="E208" s="172" t="s">
        <v>339</v>
      </c>
      <c r="F208" s="173" t="s">
        <v>340</v>
      </c>
      <c r="G208" s="174" t="s">
        <v>299</v>
      </c>
      <c r="H208" s="175">
        <v>89.799999999999997</v>
      </c>
      <c r="I208" s="176"/>
      <c r="J208" s="177">
        <f>ROUND(I208*H208,2)</f>
        <v>0</v>
      </c>
      <c r="K208" s="173" t="s">
        <v>137</v>
      </c>
      <c r="L208" s="38"/>
      <c r="M208" s="178" t="s">
        <v>1</v>
      </c>
      <c r="N208" s="179" t="s">
        <v>41</v>
      </c>
      <c r="O208" s="76"/>
      <c r="P208" s="180">
        <f>O208*H208</f>
        <v>0</v>
      </c>
      <c r="Q208" s="180">
        <v>0.00063000000000000003</v>
      </c>
      <c r="R208" s="180">
        <f>Q208*H208</f>
        <v>0.056573999999999999</v>
      </c>
      <c r="S208" s="180">
        <v>0</v>
      </c>
      <c r="T208" s="18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2" t="s">
        <v>207</v>
      </c>
      <c r="AT208" s="182" t="s">
        <v>133</v>
      </c>
      <c r="AU208" s="182" t="s">
        <v>86</v>
      </c>
      <c r="AY208" s="18" t="s">
        <v>130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8" t="s">
        <v>84</v>
      </c>
      <c r="BK208" s="183">
        <f>ROUND(I208*H208,2)</f>
        <v>0</v>
      </c>
      <c r="BL208" s="18" t="s">
        <v>207</v>
      </c>
      <c r="BM208" s="182" t="s">
        <v>341</v>
      </c>
    </row>
    <row r="209" s="13" customFormat="1">
      <c r="A209" s="13"/>
      <c r="B209" s="184"/>
      <c r="C209" s="13"/>
      <c r="D209" s="185" t="s">
        <v>149</v>
      </c>
      <c r="E209" s="186" t="s">
        <v>1</v>
      </c>
      <c r="F209" s="187" t="s">
        <v>301</v>
      </c>
      <c r="G209" s="13"/>
      <c r="H209" s="188">
        <v>89.799999999999997</v>
      </c>
      <c r="I209" s="189"/>
      <c r="J209" s="13"/>
      <c r="K209" s="13"/>
      <c r="L209" s="184"/>
      <c r="M209" s="190"/>
      <c r="N209" s="191"/>
      <c r="O209" s="191"/>
      <c r="P209" s="191"/>
      <c r="Q209" s="191"/>
      <c r="R209" s="191"/>
      <c r="S209" s="191"/>
      <c r="T209" s="19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6" t="s">
        <v>149</v>
      </c>
      <c r="AU209" s="186" t="s">
        <v>86</v>
      </c>
      <c r="AV209" s="13" t="s">
        <v>86</v>
      </c>
      <c r="AW209" s="13" t="s">
        <v>32</v>
      </c>
      <c r="AX209" s="13" t="s">
        <v>84</v>
      </c>
      <c r="AY209" s="186" t="s">
        <v>130</v>
      </c>
    </row>
    <row r="210" s="2" customFormat="1" ht="24.15" customHeight="1">
      <c r="A210" s="37"/>
      <c r="B210" s="170"/>
      <c r="C210" s="171" t="s">
        <v>342</v>
      </c>
      <c r="D210" s="171" t="s">
        <v>133</v>
      </c>
      <c r="E210" s="172" t="s">
        <v>343</v>
      </c>
      <c r="F210" s="173" t="s">
        <v>344</v>
      </c>
      <c r="G210" s="174" t="s">
        <v>234</v>
      </c>
      <c r="H210" s="175">
        <v>1</v>
      </c>
      <c r="I210" s="176"/>
      <c r="J210" s="177">
        <f>ROUND(I210*H210,2)</f>
        <v>0</v>
      </c>
      <c r="K210" s="173" t="s">
        <v>137</v>
      </c>
      <c r="L210" s="38"/>
      <c r="M210" s="178" t="s">
        <v>1</v>
      </c>
      <c r="N210" s="179" t="s">
        <v>41</v>
      </c>
      <c r="O210" s="76"/>
      <c r="P210" s="180">
        <f>O210*H210</f>
        <v>0</v>
      </c>
      <c r="Q210" s="180">
        <v>0.0088100000000000001</v>
      </c>
      <c r="R210" s="180">
        <f>Q210*H210</f>
        <v>0.0088100000000000001</v>
      </c>
      <c r="S210" s="180">
        <v>0</v>
      </c>
      <c r="T210" s="18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2" t="s">
        <v>207</v>
      </c>
      <c r="AT210" s="182" t="s">
        <v>133</v>
      </c>
      <c r="AU210" s="182" t="s">
        <v>86</v>
      </c>
      <c r="AY210" s="18" t="s">
        <v>130</v>
      </c>
      <c r="BE210" s="183">
        <f>IF(N210="základní",J210,0)</f>
        <v>0</v>
      </c>
      <c r="BF210" s="183">
        <f>IF(N210="snížená",J210,0)</f>
        <v>0</v>
      </c>
      <c r="BG210" s="183">
        <f>IF(N210="zákl. přenesená",J210,0)</f>
        <v>0</v>
      </c>
      <c r="BH210" s="183">
        <f>IF(N210="sníž. přenesená",J210,0)</f>
        <v>0</v>
      </c>
      <c r="BI210" s="183">
        <f>IF(N210="nulová",J210,0)</f>
        <v>0</v>
      </c>
      <c r="BJ210" s="18" t="s">
        <v>84</v>
      </c>
      <c r="BK210" s="183">
        <f>ROUND(I210*H210,2)</f>
        <v>0</v>
      </c>
      <c r="BL210" s="18" t="s">
        <v>207</v>
      </c>
      <c r="BM210" s="182" t="s">
        <v>345</v>
      </c>
    </row>
    <row r="211" s="2" customFormat="1" ht="24.15" customHeight="1">
      <c r="A211" s="37"/>
      <c r="B211" s="170"/>
      <c r="C211" s="171" t="s">
        <v>346</v>
      </c>
      <c r="D211" s="171" t="s">
        <v>133</v>
      </c>
      <c r="E211" s="172" t="s">
        <v>347</v>
      </c>
      <c r="F211" s="173" t="s">
        <v>348</v>
      </c>
      <c r="G211" s="174" t="s">
        <v>234</v>
      </c>
      <c r="H211" s="175">
        <v>1472</v>
      </c>
      <c r="I211" s="176"/>
      <c r="J211" s="177">
        <f>ROUND(I211*H211,2)</f>
        <v>0</v>
      </c>
      <c r="K211" s="173" t="s">
        <v>137</v>
      </c>
      <c r="L211" s="38"/>
      <c r="M211" s="178" t="s">
        <v>1</v>
      </c>
      <c r="N211" s="179" t="s">
        <v>41</v>
      </c>
      <c r="O211" s="76"/>
      <c r="P211" s="180">
        <f>O211*H211</f>
        <v>0</v>
      </c>
      <c r="Q211" s="180">
        <v>8.0000000000000007E-05</v>
      </c>
      <c r="R211" s="180">
        <f>Q211*H211</f>
        <v>0.11776</v>
      </c>
      <c r="S211" s="180">
        <v>0</v>
      </c>
      <c r="T211" s="18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2" t="s">
        <v>207</v>
      </c>
      <c r="AT211" s="182" t="s">
        <v>133</v>
      </c>
      <c r="AU211" s="182" t="s">
        <v>86</v>
      </c>
      <c r="AY211" s="18" t="s">
        <v>130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8" t="s">
        <v>84</v>
      </c>
      <c r="BK211" s="183">
        <f>ROUND(I211*H211,2)</f>
        <v>0</v>
      </c>
      <c r="BL211" s="18" t="s">
        <v>207</v>
      </c>
      <c r="BM211" s="182" t="s">
        <v>349</v>
      </c>
    </row>
    <row r="212" s="13" customFormat="1">
      <c r="A212" s="13"/>
      <c r="B212" s="184"/>
      <c r="C212" s="13"/>
      <c r="D212" s="185" t="s">
        <v>149</v>
      </c>
      <c r="E212" s="186" t="s">
        <v>1</v>
      </c>
      <c r="F212" s="187" t="s">
        <v>350</v>
      </c>
      <c r="G212" s="13"/>
      <c r="H212" s="188">
        <v>1472</v>
      </c>
      <c r="I212" s="189"/>
      <c r="J212" s="13"/>
      <c r="K212" s="13"/>
      <c r="L212" s="184"/>
      <c r="M212" s="190"/>
      <c r="N212" s="191"/>
      <c r="O212" s="191"/>
      <c r="P212" s="191"/>
      <c r="Q212" s="191"/>
      <c r="R212" s="191"/>
      <c r="S212" s="191"/>
      <c r="T212" s="19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6" t="s">
        <v>149</v>
      </c>
      <c r="AU212" s="186" t="s">
        <v>86</v>
      </c>
      <c r="AV212" s="13" t="s">
        <v>86</v>
      </c>
      <c r="AW212" s="13" t="s">
        <v>32</v>
      </c>
      <c r="AX212" s="13" t="s">
        <v>84</v>
      </c>
      <c r="AY212" s="186" t="s">
        <v>130</v>
      </c>
    </row>
    <row r="213" s="2" customFormat="1" ht="24.15" customHeight="1">
      <c r="A213" s="37"/>
      <c r="B213" s="170"/>
      <c r="C213" s="171" t="s">
        <v>351</v>
      </c>
      <c r="D213" s="171" t="s">
        <v>133</v>
      </c>
      <c r="E213" s="172" t="s">
        <v>352</v>
      </c>
      <c r="F213" s="173" t="s">
        <v>353</v>
      </c>
      <c r="G213" s="174" t="s">
        <v>136</v>
      </c>
      <c r="H213" s="175">
        <v>4</v>
      </c>
      <c r="I213" s="176"/>
      <c r="J213" s="177">
        <f>ROUND(I213*H213,2)</f>
        <v>0</v>
      </c>
      <c r="K213" s="173" t="s">
        <v>137</v>
      </c>
      <c r="L213" s="38"/>
      <c r="M213" s="178" t="s">
        <v>1</v>
      </c>
      <c r="N213" s="179" t="s">
        <v>41</v>
      </c>
      <c r="O213" s="76"/>
      <c r="P213" s="180">
        <f>O213*H213</f>
        <v>0</v>
      </c>
      <c r="Q213" s="180">
        <v>0.0023700000000000001</v>
      </c>
      <c r="R213" s="180">
        <f>Q213*H213</f>
        <v>0.0094800000000000006</v>
      </c>
      <c r="S213" s="180">
        <v>0</v>
      </c>
      <c r="T213" s="18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2" t="s">
        <v>207</v>
      </c>
      <c r="AT213" s="182" t="s">
        <v>133</v>
      </c>
      <c r="AU213" s="182" t="s">
        <v>86</v>
      </c>
      <c r="AY213" s="18" t="s">
        <v>130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8" t="s">
        <v>84</v>
      </c>
      <c r="BK213" s="183">
        <f>ROUND(I213*H213,2)</f>
        <v>0</v>
      </c>
      <c r="BL213" s="18" t="s">
        <v>207</v>
      </c>
      <c r="BM213" s="182" t="s">
        <v>354</v>
      </c>
    </row>
    <row r="214" s="2" customFormat="1" ht="24.15" customHeight="1">
      <c r="A214" s="37"/>
      <c r="B214" s="170"/>
      <c r="C214" s="171" t="s">
        <v>355</v>
      </c>
      <c r="D214" s="171" t="s">
        <v>133</v>
      </c>
      <c r="E214" s="172" t="s">
        <v>356</v>
      </c>
      <c r="F214" s="173" t="s">
        <v>357</v>
      </c>
      <c r="G214" s="174" t="s">
        <v>234</v>
      </c>
      <c r="H214" s="175">
        <v>4</v>
      </c>
      <c r="I214" s="176"/>
      <c r="J214" s="177">
        <f>ROUND(I214*H214,2)</f>
        <v>0</v>
      </c>
      <c r="K214" s="173" t="s">
        <v>137</v>
      </c>
      <c r="L214" s="38"/>
      <c r="M214" s="178" t="s">
        <v>1</v>
      </c>
      <c r="N214" s="179" t="s">
        <v>41</v>
      </c>
      <c r="O214" s="76"/>
      <c r="P214" s="180">
        <f>O214*H214</f>
        <v>0</v>
      </c>
      <c r="Q214" s="180">
        <v>0.0053899999999999998</v>
      </c>
      <c r="R214" s="180">
        <f>Q214*H214</f>
        <v>0.021559999999999999</v>
      </c>
      <c r="S214" s="180">
        <v>0</v>
      </c>
      <c r="T214" s="18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2" t="s">
        <v>207</v>
      </c>
      <c r="AT214" s="182" t="s">
        <v>133</v>
      </c>
      <c r="AU214" s="182" t="s">
        <v>86</v>
      </c>
      <c r="AY214" s="18" t="s">
        <v>130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8" t="s">
        <v>84</v>
      </c>
      <c r="BK214" s="183">
        <f>ROUND(I214*H214,2)</f>
        <v>0</v>
      </c>
      <c r="BL214" s="18" t="s">
        <v>207</v>
      </c>
      <c r="BM214" s="182" t="s">
        <v>358</v>
      </c>
    </row>
    <row r="215" s="2" customFormat="1" ht="21.75" customHeight="1">
      <c r="A215" s="37"/>
      <c r="B215" s="170"/>
      <c r="C215" s="171" t="s">
        <v>359</v>
      </c>
      <c r="D215" s="171" t="s">
        <v>133</v>
      </c>
      <c r="E215" s="172" t="s">
        <v>360</v>
      </c>
      <c r="F215" s="173" t="s">
        <v>361</v>
      </c>
      <c r="G215" s="174" t="s">
        <v>299</v>
      </c>
      <c r="H215" s="175">
        <v>89.799999999999997</v>
      </c>
      <c r="I215" s="176"/>
      <c r="J215" s="177">
        <f>ROUND(I215*H215,2)</f>
        <v>0</v>
      </c>
      <c r="K215" s="173" t="s">
        <v>137</v>
      </c>
      <c r="L215" s="38"/>
      <c r="M215" s="178" t="s">
        <v>1</v>
      </c>
      <c r="N215" s="179" t="s">
        <v>41</v>
      </c>
      <c r="O215" s="76"/>
      <c r="P215" s="180">
        <f>O215*H215</f>
        <v>0</v>
      </c>
      <c r="Q215" s="180">
        <v>0.00091</v>
      </c>
      <c r="R215" s="180">
        <f>Q215*H215</f>
        <v>0.081717999999999999</v>
      </c>
      <c r="S215" s="180">
        <v>0</v>
      </c>
      <c r="T215" s="18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2" t="s">
        <v>207</v>
      </c>
      <c r="AT215" s="182" t="s">
        <v>133</v>
      </c>
      <c r="AU215" s="182" t="s">
        <v>86</v>
      </c>
      <c r="AY215" s="18" t="s">
        <v>130</v>
      </c>
      <c r="BE215" s="183">
        <f>IF(N215="základní",J215,0)</f>
        <v>0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8" t="s">
        <v>84</v>
      </c>
      <c r="BK215" s="183">
        <f>ROUND(I215*H215,2)</f>
        <v>0</v>
      </c>
      <c r="BL215" s="18" t="s">
        <v>207</v>
      </c>
      <c r="BM215" s="182" t="s">
        <v>362</v>
      </c>
    </row>
    <row r="216" s="13" customFormat="1">
      <c r="A216" s="13"/>
      <c r="B216" s="184"/>
      <c r="C216" s="13"/>
      <c r="D216" s="185" t="s">
        <v>149</v>
      </c>
      <c r="E216" s="186" t="s">
        <v>1</v>
      </c>
      <c r="F216" s="187" t="s">
        <v>301</v>
      </c>
      <c r="G216" s="13"/>
      <c r="H216" s="188">
        <v>89.799999999999997</v>
      </c>
      <c r="I216" s="189"/>
      <c r="J216" s="13"/>
      <c r="K216" s="13"/>
      <c r="L216" s="184"/>
      <c r="M216" s="190"/>
      <c r="N216" s="191"/>
      <c r="O216" s="191"/>
      <c r="P216" s="191"/>
      <c r="Q216" s="191"/>
      <c r="R216" s="191"/>
      <c r="S216" s="191"/>
      <c r="T216" s="19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6" t="s">
        <v>149</v>
      </c>
      <c r="AU216" s="186" t="s">
        <v>86</v>
      </c>
      <c r="AV216" s="13" t="s">
        <v>86</v>
      </c>
      <c r="AW216" s="13" t="s">
        <v>32</v>
      </c>
      <c r="AX216" s="13" t="s">
        <v>84</v>
      </c>
      <c r="AY216" s="186" t="s">
        <v>130</v>
      </c>
    </row>
    <row r="217" s="2" customFormat="1" ht="24.15" customHeight="1">
      <c r="A217" s="37"/>
      <c r="B217" s="170"/>
      <c r="C217" s="171" t="s">
        <v>363</v>
      </c>
      <c r="D217" s="171" t="s">
        <v>133</v>
      </c>
      <c r="E217" s="172" t="s">
        <v>364</v>
      </c>
      <c r="F217" s="173" t="s">
        <v>365</v>
      </c>
      <c r="G217" s="174" t="s">
        <v>234</v>
      </c>
      <c r="H217" s="175">
        <v>4</v>
      </c>
      <c r="I217" s="176"/>
      <c r="J217" s="177">
        <f>ROUND(I217*H217,2)</f>
        <v>0</v>
      </c>
      <c r="K217" s="173" t="s">
        <v>137</v>
      </c>
      <c r="L217" s="38"/>
      <c r="M217" s="178" t="s">
        <v>1</v>
      </c>
      <c r="N217" s="179" t="s">
        <v>41</v>
      </c>
      <c r="O217" s="76"/>
      <c r="P217" s="180">
        <f>O217*H217</f>
        <v>0</v>
      </c>
      <c r="Q217" s="180">
        <v>0.00033</v>
      </c>
      <c r="R217" s="180">
        <f>Q217*H217</f>
        <v>0.00132</v>
      </c>
      <c r="S217" s="180">
        <v>0</v>
      </c>
      <c r="T217" s="18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2" t="s">
        <v>207</v>
      </c>
      <c r="AT217" s="182" t="s">
        <v>133</v>
      </c>
      <c r="AU217" s="182" t="s">
        <v>86</v>
      </c>
      <c r="AY217" s="18" t="s">
        <v>130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8" t="s">
        <v>84</v>
      </c>
      <c r="BK217" s="183">
        <f>ROUND(I217*H217,2)</f>
        <v>0</v>
      </c>
      <c r="BL217" s="18" t="s">
        <v>207</v>
      </c>
      <c r="BM217" s="182" t="s">
        <v>366</v>
      </c>
    </row>
    <row r="218" s="2" customFormat="1" ht="24.15" customHeight="1">
      <c r="A218" s="37"/>
      <c r="B218" s="170"/>
      <c r="C218" s="171" t="s">
        <v>367</v>
      </c>
      <c r="D218" s="171" t="s">
        <v>133</v>
      </c>
      <c r="E218" s="172" t="s">
        <v>368</v>
      </c>
      <c r="F218" s="173" t="s">
        <v>369</v>
      </c>
      <c r="G218" s="174" t="s">
        <v>234</v>
      </c>
      <c r="H218" s="175">
        <v>4</v>
      </c>
      <c r="I218" s="176"/>
      <c r="J218" s="177">
        <f>ROUND(I218*H218,2)</f>
        <v>0</v>
      </c>
      <c r="K218" s="173" t="s">
        <v>137</v>
      </c>
      <c r="L218" s="38"/>
      <c r="M218" s="178" t="s">
        <v>1</v>
      </c>
      <c r="N218" s="179" t="s">
        <v>41</v>
      </c>
      <c r="O218" s="76"/>
      <c r="P218" s="180">
        <f>O218*H218</f>
        <v>0</v>
      </c>
      <c r="Q218" s="180">
        <v>0.00019000000000000001</v>
      </c>
      <c r="R218" s="180">
        <f>Q218*H218</f>
        <v>0.00076000000000000004</v>
      </c>
      <c r="S218" s="180">
        <v>0</v>
      </c>
      <c r="T218" s="18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2" t="s">
        <v>207</v>
      </c>
      <c r="AT218" s="182" t="s">
        <v>133</v>
      </c>
      <c r="AU218" s="182" t="s">
        <v>86</v>
      </c>
      <c r="AY218" s="18" t="s">
        <v>130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8" t="s">
        <v>84</v>
      </c>
      <c r="BK218" s="183">
        <f>ROUND(I218*H218,2)</f>
        <v>0</v>
      </c>
      <c r="BL218" s="18" t="s">
        <v>207</v>
      </c>
      <c r="BM218" s="182" t="s">
        <v>370</v>
      </c>
    </row>
    <row r="219" s="2" customFormat="1" ht="24.15" customHeight="1">
      <c r="A219" s="37"/>
      <c r="B219" s="170"/>
      <c r="C219" s="171" t="s">
        <v>371</v>
      </c>
      <c r="D219" s="171" t="s">
        <v>133</v>
      </c>
      <c r="E219" s="172" t="s">
        <v>372</v>
      </c>
      <c r="F219" s="173" t="s">
        <v>373</v>
      </c>
      <c r="G219" s="174" t="s">
        <v>234</v>
      </c>
      <c r="H219" s="175">
        <v>4</v>
      </c>
      <c r="I219" s="176"/>
      <c r="J219" s="177">
        <f>ROUND(I219*H219,2)</f>
        <v>0</v>
      </c>
      <c r="K219" s="173" t="s">
        <v>137</v>
      </c>
      <c r="L219" s="38"/>
      <c r="M219" s="178" t="s">
        <v>1</v>
      </c>
      <c r="N219" s="179" t="s">
        <v>41</v>
      </c>
      <c r="O219" s="76"/>
      <c r="P219" s="180">
        <f>O219*H219</f>
        <v>0</v>
      </c>
      <c r="Q219" s="180">
        <v>0.00122</v>
      </c>
      <c r="R219" s="180">
        <f>Q219*H219</f>
        <v>0.0048799999999999998</v>
      </c>
      <c r="S219" s="180">
        <v>0</v>
      </c>
      <c r="T219" s="18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2" t="s">
        <v>207</v>
      </c>
      <c r="AT219" s="182" t="s">
        <v>133</v>
      </c>
      <c r="AU219" s="182" t="s">
        <v>86</v>
      </c>
      <c r="AY219" s="18" t="s">
        <v>130</v>
      </c>
      <c r="BE219" s="183">
        <f>IF(N219="základní",J219,0)</f>
        <v>0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8" t="s">
        <v>84</v>
      </c>
      <c r="BK219" s="183">
        <f>ROUND(I219*H219,2)</f>
        <v>0</v>
      </c>
      <c r="BL219" s="18" t="s">
        <v>207</v>
      </c>
      <c r="BM219" s="182" t="s">
        <v>374</v>
      </c>
    </row>
    <row r="220" s="2" customFormat="1" ht="24.15" customHeight="1">
      <c r="A220" s="37"/>
      <c r="B220" s="170"/>
      <c r="C220" s="171" t="s">
        <v>375</v>
      </c>
      <c r="D220" s="171" t="s">
        <v>133</v>
      </c>
      <c r="E220" s="172" t="s">
        <v>376</v>
      </c>
      <c r="F220" s="173" t="s">
        <v>377</v>
      </c>
      <c r="G220" s="174" t="s">
        <v>299</v>
      </c>
      <c r="H220" s="175">
        <v>32</v>
      </c>
      <c r="I220" s="176"/>
      <c r="J220" s="177">
        <f>ROUND(I220*H220,2)</f>
        <v>0</v>
      </c>
      <c r="K220" s="173" t="s">
        <v>137</v>
      </c>
      <c r="L220" s="38"/>
      <c r="M220" s="178" t="s">
        <v>1</v>
      </c>
      <c r="N220" s="179" t="s">
        <v>41</v>
      </c>
      <c r="O220" s="76"/>
      <c r="P220" s="180">
        <f>O220*H220</f>
        <v>0</v>
      </c>
      <c r="Q220" s="180">
        <v>0.0013799999999999999</v>
      </c>
      <c r="R220" s="180">
        <f>Q220*H220</f>
        <v>0.044159999999999998</v>
      </c>
      <c r="S220" s="180">
        <v>0</v>
      </c>
      <c r="T220" s="18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2" t="s">
        <v>207</v>
      </c>
      <c r="AT220" s="182" t="s">
        <v>133</v>
      </c>
      <c r="AU220" s="182" t="s">
        <v>86</v>
      </c>
      <c r="AY220" s="18" t="s">
        <v>130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8" t="s">
        <v>84</v>
      </c>
      <c r="BK220" s="183">
        <f>ROUND(I220*H220,2)</f>
        <v>0</v>
      </c>
      <c r="BL220" s="18" t="s">
        <v>207</v>
      </c>
      <c r="BM220" s="182" t="s">
        <v>378</v>
      </c>
    </row>
    <row r="221" s="2" customFormat="1" ht="24.15" customHeight="1">
      <c r="A221" s="37"/>
      <c r="B221" s="170"/>
      <c r="C221" s="171" t="s">
        <v>379</v>
      </c>
      <c r="D221" s="171" t="s">
        <v>133</v>
      </c>
      <c r="E221" s="172" t="s">
        <v>380</v>
      </c>
      <c r="F221" s="173" t="s">
        <v>381</v>
      </c>
      <c r="G221" s="174" t="s">
        <v>184</v>
      </c>
      <c r="H221" s="175">
        <v>1.571</v>
      </c>
      <c r="I221" s="176"/>
      <c r="J221" s="177">
        <f>ROUND(I221*H221,2)</f>
        <v>0</v>
      </c>
      <c r="K221" s="173" t="s">
        <v>137</v>
      </c>
      <c r="L221" s="38"/>
      <c r="M221" s="178" t="s">
        <v>1</v>
      </c>
      <c r="N221" s="179" t="s">
        <v>41</v>
      </c>
      <c r="O221" s="76"/>
      <c r="P221" s="180">
        <f>O221*H221</f>
        <v>0</v>
      </c>
      <c r="Q221" s="180">
        <v>0</v>
      </c>
      <c r="R221" s="180">
        <f>Q221*H221</f>
        <v>0</v>
      </c>
      <c r="S221" s="180">
        <v>0</v>
      </c>
      <c r="T221" s="18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2" t="s">
        <v>207</v>
      </c>
      <c r="AT221" s="182" t="s">
        <v>133</v>
      </c>
      <c r="AU221" s="182" t="s">
        <v>86</v>
      </c>
      <c r="AY221" s="18" t="s">
        <v>130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8" t="s">
        <v>84</v>
      </c>
      <c r="BK221" s="183">
        <f>ROUND(I221*H221,2)</f>
        <v>0</v>
      </c>
      <c r="BL221" s="18" t="s">
        <v>207</v>
      </c>
      <c r="BM221" s="182" t="s">
        <v>382</v>
      </c>
    </row>
    <row r="222" s="2" customFormat="1" ht="33" customHeight="1">
      <c r="A222" s="37"/>
      <c r="B222" s="170"/>
      <c r="C222" s="171" t="s">
        <v>383</v>
      </c>
      <c r="D222" s="171" t="s">
        <v>133</v>
      </c>
      <c r="E222" s="172" t="s">
        <v>384</v>
      </c>
      <c r="F222" s="173" t="s">
        <v>385</v>
      </c>
      <c r="G222" s="174" t="s">
        <v>184</v>
      </c>
      <c r="H222" s="175">
        <v>1.571</v>
      </c>
      <c r="I222" s="176"/>
      <c r="J222" s="177">
        <f>ROUND(I222*H222,2)</f>
        <v>0</v>
      </c>
      <c r="K222" s="173" t="s">
        <v>137</v>
      </c>
      <c r="L222" s="38"/>
      <c r="M222" s="178" t="s">
        <v>1</v>
      </c>
      <c r="N222" s="179" t="s">
        <v>41</v>
      </c>
      <c r="O222" s="76"/>
      <c r="P222" s="180">
        <f>O222*H222</f>
        <v>0</v>
      </c>
      <c r="Q222" s="180">
        <v>0</v>
      </c>
      <c r="R222" s="180">
        <f>Q222*H222</f>
        <v>0</v>
      </c>
      <c r="S222" s="180">
        <v>0</v>
      </c>
      <c r="T222" s="18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2" t="s">
        <v>207</v>
      </c>
      <c r="AT222" s="182" t="s">
        <v>133</v>
      </c>
      <c r="AU222" s="182" t="s">
        <v>86</v>
      </c>
      <c r="AY222" s="18" t="s">
        <v>130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8" t="s">
        <v>84</v>
      </c>
      <c r="BK222" s="183">
        <f>ROUND(I222*H222,2)</f>
        <v>0</v>
      </c>
      <c r="BL222" s="18" t="s">
        <v>207</v>
      </c>
      <c r="BM222" s="182" t="s">
        <v>386</v>
      </c>
    </row>
    <row r="223" s="12" customFormat="1" ht="22.8" customHeight="1">
      <c r="A223" s="12"/>
      <c r="B223" s="157"/>
      <c r="C223" s="12"/>
      <c r="D223" s="158" t="s">
        <v>75</v>
      </c>
      <c r="E223" s="168" t="s">
        <v>387</v>
      </c>
      <c r="F223" s="168" t="s">
        <v>388</v>
      </c>
      <c r="G223" s="12"/>
      <c r="H223" s="12"/>
      <c r="I223" s="160"/>
      <c r="J223" s="169">
        <f>BK223</f>
        <v>0</v>
      </c>
      <c r="K223" s="12"/>
      <c r="L223" s="157"/>
      <c r="M223" s="162"/>
      <c r="N223" s="163"/>
      <c r="O223" s="163"/>
      <c r="P223" s="164">
        <f>SUM(P224:P235)</f>
        <v>0</v>
      </c>
      <c r="Q223" s="163"/>
      <c r="R223" s="164">
        <f>SUM(R224:R235)</f>
        <v>0.31939887</v>
      </c>
      <c r="S223" s="163"/>
      <c r="T223" s="165">
        <f>SUM(T224:T235)</f>
        <v>0.104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58" t="s">
        <v>86</v>
      </c>
      <c r="AT223" s="166" t="s">
        <v>75</v>
      </c>
      <c r="AU223" s="166" t="s">
        <v>84</v>
      </c>
      <c r="AY223" s="158" t="s">
        <v>130</v>
      </c>
      <c r="BK223" s="167">
        <f>SUM(BK224:BK235)</f>
        <v>0</v>
      </c>
    </row>
    <row r="224" s="2" customFormat="1" ht="33" customHeight="1">
      <c r="A224" s="37"/>
      <c r="B224" s="170"/>
      <c r="C224" s="171" t="s">
        <v>389</v>
      </c>
      <c r="D224" s="171" t="s">
        <v>133</v>
      </c>
      <c r="E224" s="172" t="s">
        <v>390</v>
      </c>
      <c r="F224" s="173" t="s">
        <v>391</v>
      </c>
      <c r="G224" s="174" t="s">
        <v>136</v>
      </c>
      <c r="H224" s="175">
        <v>368.09800000000001</v>
      </c>
      <c r="I224" s="176"/>
      <c r="J224" s="177">
        <f>ROUND(I224*H224,2)</f>
        <v>0</v>
      </c>
      <c r="K224" s="173" t="s">
        <v>137</v>
      </c>
      <c r="L224" s="38"/>
      <c r="M224" s="178" t="s">
        <v>1</v>
      </c>
      <c r="N224" s="179" t="s">
        <v>41</v>
      </c>
      <c r="O224" s="76"/>
      <c r="P224" s="180">
        <f>O224*H224</f>
        <v>0</v>
      </c>
      <c r="Q224" s="180">
        <v>0</v>
      </c>
      <c r="R224" s="180">
        <f>Q224*H224</f>
        <v>0</v>
      </c>
      <c r="S224" s="180">
        <v>0</v>
      </c>
      <c r="T224" s="18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2" t="s">
        <v>207</v>
      </c>
      <c r="AT224" s="182" t="s">
        <v>133</v>
      </c>
      <c r="AU224" s="182" t="s">
        <v>86</v>
      </c>
      <c r="AY224" s="18" t="s">
        <v>130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18" t="s">
        <v>84</v>
      </c>
      <c r="BK224" s="183">
        <f>ROUND(I224*H224,2)</f>
        <v>0</v>
      </c>
      <c r="BL224" s="18" t="s">
        <v>207</v>
      </c>
      <c r="BM224" s="182" t="s">
        <v>392</v>
      </c>
    </row>
    <row r="225" s="13" customFormat="1">
      <c r="A225" s="13"/>
      <c r="B225" s="184"/>
      <c r="C225" s="13"/>
      <c r="D225" s="185" t="s">
        <v>149</v>
      </c>
      <c r="E225" s="186" t="s">
        <v>1</v>
      </c>
      <c r="F225" s="187" t="s">
        <v>211</v>
      </c>
      <c r="G225" s="13"/>
      <c r="H225" s="188">
        <v>368.09800000000001</v>
      </c>
      <c r="I225" s="189"/>
      <c r="J225" s="13"/>
      <c r="K225" s="13"/>
      <c r="L225" s="184"/>
      <c r="M225" s="190"/>
      <c r="N225" s="191"/>
      <c r="O225" s="191"/>
      <c r="P225" s="191"/>
      <c r="Q225" s="191"/>
      <c r="R225" s="191"/>
      <c r="S225" s="191"/>
      <c r="T225" s="19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6" t="s">
        <v>149</v>
      </c>
      <c r="AU225" s="186" t="s">
        <v>86</v>
      </c>
      <c r="AV225" s="13" t="s">
        <v>86</v>
      </c>
      <c r="AW225" s="13" t="s">
        <v>32</v>
      </c>
      <c r="AX225" s="13" t="s">
        <v>84</v>
      </c>
      <c r="AY225" s="186" t="s">
        <v>130</v>
      </c>
    </row>
    <row r="226" s="2" customFormat="1" ht="24.15" customHeight="1">
      <c r="A226" s="37"/>
      <c r="B226" s="170"/>
      <c r="C226" s="193" t="s">
        <v>393</v>
      </c>
      <c r="D226" s="193" t="s">
        <v>219</v>
      </c>
      <c r="E226" s="194" t="s">
        <v>394</v>
      </c>
      <c r="F226" s="195" t="s">
        <v>395</v>
      </c>
      <c r="G226" s="196" t="s">
        <v>136</v>
      </c>
      <c r="H226" s="197">
        <v>423.31299999999999</v>
      </c>
      <c r="I226" s="198"/>
      <c r="J226" s="199">
        <f>ROUND(I226*H226,2)</f>
        <v>0</v>
      </c>
      <c r="K226" s="195" t="s">
        <v>137</v>
      </c>
      <c r="L226" s="200"/>
      <c r="M226" s="201" t="s">
        <v>1</v>
      </c>
      <c r="N226" s="202" t="s">
        <v>41</v>
      </c>
      <c r="O226" s="76"/>
      <c r="P226" s="180">
        <f>O226*H226</f>
        <v>0</v>
      </c>
      <c r="Q226" s="180">
        <v>0.00019000000000000001</v>
      </c>
      <c r="R226" s="180">
        <f>Q226*H226</f>
        <v>0.080429470000000003</v>
      </c>
      <c r="S226" s="180">
        <v>0</v>
      </c>
      <c r="T226" s="18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2" t="s">
        <v>222</v>
      </c>
      <c r="AT226" s="182" t="s">
        <v>219</v>
      </c>
      <c r="AU226" s="182" t="s">
        <v>86</v>
      </c>
      <c r="AY226" s="18" t="s">
        <v>130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8" t="s">
        <v>84</v>
      </c>
      <c r="BK226" s="183">
        <f>ROUND(I226*H226,2)</f>
        <v>0</v>
      </c>
      <c r="BL226" s="18" t="s">
        <v>207</v>
      </c>
      <c r="BM226" s="182" t="s">
        <v>396</v>
      </c>
    </row>
    <row r="227" s="13" customFormat="1">
      <c r="A227" s="13"/>
      <c r="B227" s="184"/>
      <c r="C227" s="13"/>
      <c r="D227" s="185" t="s">
        <v>149</v>
      </c>
      <c r="E227" s="186" t="s">
        <v>1</v>
      </c>
      <c r="F227" s="187" t="s">
        <v>397</v>
      </c>
      <c r="G227" s="13"/>
      <c r="H227" s="188">
        <v>423.31299999999999</v>
      </c>
      <c r="I227" s="189"/>
      <c r="J227" s="13"/>
      <c r="K227" s="13"/>
      <c r="L227" s="184"/>
      <c r="M227" s="190"/>
      <c r="N227" s="191"/>
      <c r="O227" s="191"/>
      <c r="P227" s="191"/>
      <c r="Q227" s="191"/>
      <c r="R227" s="191"/>
      <c r="S227" s="191"/>
      <c r="T227" s="19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6" t="s">
        <v>149</v>
      </c>
      <c r="AU227" s="186" t="s">
        <v>86</v>
      </c>
      <c r="AV227" s="13" t="s">
        <v>86</v>
      </c>
      <c r="AW227" s="13" t="s">
        <v>32</v>
      </c>
      <c r="AX227" s="13" t="s">
        <v>84</v>
      </c>
      <c r="AY227" s="186" t="s">
        <v>130</v>
      </c>
    </row>
    <row r="228" s="2" customFormat="1" ht="16.5" customHeight="1">
      <c r="A228" s="37"/>
      <c r="B228" s="170"/>
      <c r="C228" s="171" t="s">
        <v>398</v>
      </c>
      <c r="D228" s="171" t="s">
        <v>133</v>
      </c>
      <c r="E228" s="172" t="s">
        <v>399</v>
      </c>
      <c r="F228" s="173" t="s">
        <v>400</v>
      </c>
      <c r="G228" s="174" t="s">
        <v>299</v>
      </c>
      <c r="H228" s="175">
        <v>408.99799999999999</v>
      </c>
      <c r="I228" s="176"/>
      <c r="J228" s="177">
        <f>ROUND(I228*H228,2)</f>
        <v>0</v>
      </c>
      <c r="K228" s="173" t="s">
        <v>137</v>
      </c>
      <c r="L228" s="38"/>
      <c r="M228" s="178" t="s">
        <v>1</v>
      </c>
      <c r="N228" s="179" t="s">
        <v>41</v>
      </c>
      <c r="O228" s="76"/>
      <c r="P228" s="180">
        <f>O228*H228</f>
        <v>0</v>
      </c>
      <c r="Q228" s="180">
        <v>0</v>
      </c>
      <c r="R228" s="180">
        <f>Q228*H228</f>
        <v>0</v>
      </c>
      <c r="S228" s="180">
        <v>0</v>
      </c>
      <c r="T228" s="18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2" t="s">
        <v>207</v>
      </c>
      <c r="AT228" s="182" t="s">
        <v>133</v>
      </c>
      <c r="AU228" s="182" t="s">
        <v>86</v>
      </c>
      <c r="AY228" s="18" t="s">
        <v>130</v>
      </c>
      <c r="BE228" s="183">
        <f>IF(N228="základní",J228,0)</f>
        <v>0</v>
      </c>
      <c r="BF228" s="183">
        <f>IF(N228="snížená",J228,0)</f>
        <v>0</v>
      </c>
      <c r="BG228" s="183">
        <f>IF(N228="zákl. přenesená",J228,0)</f>
        <v>0</v>
      </c>
      <c r="BH228" s="183">
        <f>IF(N228="sníž. přenesená",J228,0)</f>
        <v>0</v>
      </c>
      <c r="BI228" s="183">
        <f>IF(N228="nulová",J228,0)</f>
        <v>0</v>
      </c>
      <c r="BJ228" s="18" t="s">
        <v>84</v>
      </c>
      <c r="BK228" s="183">
        <f>ROUND(I228*H228,2)</f>
        <v>0</v>
      </c>
      <c r="BL228" s="18" t="s">
        <v>207</v>
      </c>
      <c r="BM228" s="182" t="s">
        <v>401</v>
      </c>
    </row>
    <row r="229" s="13" customFormat="1">
      <c r="A229" s="13"/>
      <c r="B229" s="184"/>
      <c r="C229" s="13"/>
      <c r="D229" s="185" t="s">
        <v>149</v>
      </c>
      <c r="E229" s="186" t="s">
        <v>1</v>
      </c>
      <c r="F229" s="187" t="s">
        <v>402</v>
      </c>
      <c r="G229" s="13"/>
      <c r="H229" s="188">
        <v>408.99799999999999</v>
      </c>
      <c r="I229" s="189"/>
      <c r="J229" s="13"/>
      <c r="K229" s="13"/>
      <c r="L229" s="184"/>
      <c r="M229" s="190"/>
      <c r="N229" s="191"/>
      <c r="O229" s="191"/>
      <c r="P229" s="191"/>
      <c r="Q229" s="191"/>
      <c r="R229" s="191"/>
      <c r="S229" s="191"/>
      <c r="T229" s="19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6" t="s">
        <v>149</v>
      </c>
      <c r="AU229" s="186" t="s">
        <v>86</v>
      </c>
      <c r="AV229" s="13" t="s">
        <v>86</v>
      </c>
      <c r="AW229" s="13" t="s">
        <v>32</v>
      </c>
      <c r="AX229" s="13" t="s">
        <v>84</v>
      </c>
      <c r="AY229" s="186" t="s">
        <v>130</v>
      </c>
    </row>
    <row r="230" s="2" customFormat="1" ht="24.15" customHeight="1">
      <c r="A230" s="37"/>
      <c r="B230" s="170"/>
      <c r="C230" s="193" t="s">
        <v>403</v>
      </c>
      <c r="D230" s="193" t="s">
        <v>219</v>
      </c>
      <c r="E230" s="194" t="s">
        <v>404</v>
      </c>
      <c r="F230" s="195" t="s">
        <v>405</v>
      </c>
      <c r="G230" s="196" t="s">
        <v>299</v>
      </c>
      <c r="H230" s="197">
        <v>449.89800000000002</v>
      </c>
      <c r="I230" s="198"/>
      <c r="J230" s="199">
        <f>ROUND(I230*H230,2)</f>
        <v>0</v>
      </c>
      <c r="K230" s="195" t="s">
        <v>137</v>
      </c>
      <c r="L230" s="200"/>
      <c r="M230" s="201" t="s">
        <v>1</v>
      </c>
      <c r="N230" s="202" t="s">
        <v>41</v>
      </c>
      <c r="O230" s="76"/>
      <c r="P230" s="180">
        <f>O230*H230</f>
        <v>0</v>
      </c>
      <c r="Q230" s="180">
        <v>0.00029999999999999997</v>
      </c>
      <c r="R230" s="180">
        <f>Q230*H230</f>
        <v>0.13496939999999999</v>
      </c>
      <c r="S230" s="180">
        <v>0</v>
      </c>
      <c r="T230" s="18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2" t="s">
        <v>222</v>
      </c>
      <c r="AT230" s="182" t="s">
        <v>219</v>
      </c>
      <c r="AU230" s="182" t="s">
        <v>86</v>
      </c>
      <c r="AY230" s="18" t="s">
        <v>130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18" t="s">
        <v>84</v>
      </c>
      <c r="BK230" s="183">
        <f>ROUND(I230*H230,2)</f>
        <v>0</v>
      </c>
      <c r="BL230" s="18" t="s">
        <v>207</v>
      </c>
      <c r="BM230" s="182" t="s">
        <v>406</v>
      </c>
    </row>
    <row r="231" s="13" customFormat="1">
      <c r="A231" s="13"/>
      <c r="B231" s="184"/>
      <c r="C231" s="13"/>
      <c r="D231" s="185" t="s">
        <v>149</v>
      </c>
      <c r="E231" s="13"/>
      <c r="F231" s="187" t="s">
        <v>407</v>
      </c>
      <c r="G231" s="13"/>
      <c r="H231" s="188">
        <v>449.89800000000002</v>
      </c>
      <c r="I231" s="189"/>
      <c r="J231" s="13"/>
      <c r="K231" s="13"/>
      <c r="L231" s="184"/>
      <c r="M231" s="190"/>
      <c r="N231" s="191"/>
      <c r="O231" s="191"/>
      <c r="P231" s="191"/>
      <c r="Q231" s="191"/>
      <c r="R231" s="191"/>
      <c r="S231" s="191"/>
      <c r="T231" s="19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6" t="s">
        <v>149</v>
      </c>
      <c r="AU231" s="186" t="s">
        <v>86</v>
      </c>
      <c r="AV231" s="13" t="s">
        <v>86</v>
      </c>
      <c r="AW231" s="13" t="s">
        <v>3</v>
      </c>
      <c r="AX231" s="13" t="s">
        <v>84</v>
      </c>
      <c r="AY231" s="186" t="s">
        <v>130</v>
      </c>
    </row>
    <row r="232" s="2" customFormat="1" ht="16.5" customHeight="1">
      <c r="A232" s="37"/>
      <c r="B232" s="170"/>
      <c r="C232" s="171" t="s">
        <v>408</v>
      </c>
      <c r="D232" s="171" t="s">
        <v>133</v>
      </c>
      <c r="E232" s="172" t="s">
        <v>409</v>
      </c>
      <c r="F232" s="173" t="s">
        <v>410</v>
      </c>
      <c r="G232" s="174" t="s">
        <v>136</v>
      </c>
      <c r="H232" s="175">
        <v>400</v>
      </c>
      <c r="I232" s="176"/>
      <c r="J232" s="177">
        <f>ROUND(I232*H232,2)</f>
        <v>0</v>
      </c>
      <c r="K232" s="173" t="s">
        <v>137</v>
      </c>
      <c r="L232" s="38"/>
      <c r="M232" s="178" t="s">
        <v>1</v>
      </c>
      <c r="N232" s="179" t="s">
        <v>41</v>
      </c>
      <c r="O232" s="76"/>
      <c r="P232" s="180">
        <f>O232*H232</f>
        <v>0</v>
      </c>
      <c r="Q232" s="180">
        <v>0.00025999999999999998</v>
      </c>
      <c r="R232" s="180">
        <f>Q232*H232</f>
        <v>0.104</v>
      </c>
      <c r="S232" s="180">
        <v>0.00025999999999999998</v>
      </c>
      <c r="T232" s="181">
        <f>S232*H232</f>
        <v>0.104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2" t="s">
        <v>207</v>
      </c>
      <c r="AT232" s="182" t="s">
        <v>133</v>
      </c>
      <c r="AU232" s="182" t="s">
        <v>86</v>
      </c>
      <c r="AY232" s="18" t="s">
        <v>130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8" t="s">
        <v>84</v>
      </c>
      <c r="BK232" s="183">
        <f>ROUND(I232*H232,2)</f>
        <v>0</v>
      </c>
      <c r="BL232" s="18" t="s">
        <v>207</v>
      </c>
      <c r="BM232" s="182" t="s">
        <v>411</v>
      </c>
    </row>
    <row r="233" s="13" customFormat="1">
      <c r="A233" s="13"/>
      <c r="B233" s="184"/>
      <c r="C233" s="13"/>
      <c r="D233" s="185" t="s">
        <v>149</v>
      </c>
      <c r="E233" s="186" t="s">
        <v>1</v>
      </c>
      <c r="F233" s="187" t="s">
        <v>412</v>
      </c>
      <c r="G233" s="13"/>
      <c r="H233" s="188">
        <v>400</v>
      </c>
      <c r="I233" s="189"/>
      <c r="J233" s="13"/>
      <c r="K233" s="13"/>
      <c r="L233" s="184"/>
      <c r="M233" s="190"/>
      <c r="N233" s="191"/>
      <c r="O233" s="191"/>
      <c r="P233" s="191"/>
      <c r="Q233" s="191"/>
      <c r="R233" s="191"/>
      <c r="S233" s="191"/>
      <c r="T233" s="19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6" t="s">
        <v>149</v>
      </c>
      <c r="AU233" s="186" t="s">
        <v>86</v>
      </c>
      <c r="AV233" s="13" t="s">
        <v>86</v>
      </c>
      <c r="AW233" s="13" t="s">
        <v>32</v>
      </c>
      <c r="AX233" s="13" t="s">
        <v>84</v>
      </c>
      <c r="AY233" s="186" t="s">
        <v>130</v>
      </c>
    </row>
    <row r="234" s="2" customFormat="1" ht="24.15" customHeight="1">
      <c r="A234" s="37"/>
      <c r="B234" s="170"/>
      <c r="C234" s="171" t="s">
        <v>413</v>
      </c>
      <c r="D234" s="171" t="s">
        <v>133</v>
      </c>
      <c r="E234" s="172" t="s">
        <v>414</v>
      </c>
      <c r="F234" s="173" t="s">
        <v>415</v>
      </c>
      <c r="G234" s="174" t="s">
        <v>184</v>
      </c>
      <c r="H234" s="175">
        <v>0.31900000000000001</v>
      </c>
      <c r="I234" s="176"/>
      <c r="J234" s="177">
        <f>ROUND(I234*H234,2)</f>
        <v>0</v>
      </c>
      <c r="K234" s="173" t="s">
        <v>137</v>
      </c>
      <c r="L234" s="38"/>
      <c r="M234" s="178" t="s">
        <v>1</v>
      </c>
      <c r="N234" s="179" t="s">
        <v>41</v>
      </c>
      <c r="O234" s="76"/>
      <c r="P234" s="180">
        <f>O234*H234</f>
        <v>0</v>
      </c>
      <c r="Q234" s="180">
        <v>0</v>
      </c>
      <c r="R234" s="180">
        <f>Q234*H234</f>
        <v>0</v>
      </c>
      <c r="S234" s="180">
        <v>0</v>
      </c>
      <c r="T234" s="18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2" t="s">
        <v>207</v>
      </c>
      <c r="AT234" s="182" t="s">
        <v>133</v>
      </c>
      <c r="AU234" s="182" t="s">
        <v>86</v>
      </c>
      <c r="AY234" s="18" t="s">
        <v>130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8" t="s">
        <v>84</v>
      </c>
      <c r="BK234" s="183">
        <f>ROUND(I234*H234,2)</f>
        <v>0</v>
      </c>
      <c r="BL234" s="18" t="s">
        <v>207</v>
      </c>
      <c r="BM234" s="182" t="s">
        <v>416</v>
      </c>
    </row>
    <row r="235" s="2" customFormat="1" ht="33" customHeight="1">
      <c r="A235" s="37"/>
      <c r="B235" s="170"/>
      <c r="C235" s="171" t="s">
        <v>417</v>
      </c>
      <c r="D235" s="171" t="s">
        <v>133</v>
      </c>
      <c r="E235" s="172" t="s">
        <v>418</v>
      </c>
      <c r="F235" s="173" t="s">
        <v>419</v>
      </c>
      <c r="G235" s="174" t="s">
        <v>184</v>
      </c>
      <c r="H235" s="175">
        <v>0.31900000000000001</v>
      </c>
      <c r="I235" s="176"/>
      <c r="J235" s="177">
        <f>ROUND(I235*H235,2)</f>
        <v>0</v>
      </c>
      <c r="K235" s="173" t="s">
        <v>137</v>
      </c>
      <c r="L235" s="38"/>
      <c r="M235" s="178" t="s">
        <v>1</v>
      </c>
      <c r="N235" s="179" t="s">
        <v>41</v>
      </c>
      <c r="O235" s="76"/>
      <c r="P235" s="180">
        <f>O235*H235</f>
        <v>0</v>
      </c>
      <c r="Q235" s="180">
        <v>0</v>
      </c>
      <c r="R235" s="180">
        <f>Q235*H235</f>
        <v>0</v>
      </c>
      <c r="S235" s="180">
        <v>0</v>
      </c>
      <c r="T235" s="18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2" t="s">
        <v>207</v>
      </c>
      <c r="AT235" s="182" t="s">
        <v>133</v>
      </c>
      <c r="AU235" s="182" t="s">
        <v>86</v>
      </c>
      <c r="AY235" s="18" t="s">
        <v>130</v>
      </c>
      <c r="BE235" s="183">
        <f>IF(N235="základní",J235,0)</f>
        <v>0</v>
      </c>
      <c r="BF235" s="183">
        <f>IF(N235="snížená",J235,0)</f>
        <v>0</v>
      </c>
      <c r="BG235" s="183">
        <f>IF(N235="zákl. přenesená",J235,0)</f>
        <v>0</v>
      </c>
      <c r="BH235" s="183">
        <f>IF(N235="sníž. přenesená",J235,0)</f>
        <v>0</v>
      </c>
      <c r="BI235" s="183">
        <f>IF(N235="nulová",J235,0)</f>
        <v>0</v>
      </c>
      <c r="BJ235" s="18" t="s">
        <v>84</v>
      </c>
      <c r="BK235" s="183">
        <f>ROUND(I235*H235,2)</f>
        <v>0</v>
      </c>
      <c r="BL235" s="18" t="s">
        <v>207</v>
      </c>
      <c r="BM235" s="182" t="s">
        <v>420</v>
      </c>
    </row>
    <row r="236" s="12" customFormat="1" ht="22.8" customHeight="1">
      <c r="A236" s="12"/>
      <c r="B236" s="157"/>
      <c r="C236" s="12"/>
      <c r="D236" s="158" t="s">
        <v>75</v>
      </c>
      <c r="E236" s="168" t="s">
        <v>421</v>
      </c>
      <c r="F236" s="168" t="s">
        <v>422</v>
      </c>
      <c r="G236" s="12"/>
      <c r="H236" s="12"/>
      <c r="I236" s="160"/>
      <c r="J236" s="169">
        <f>BK236</f>
        <v>0</v>
      </c>
      <c r="K236" s="12"/>
      <c r="L236" s="157"/>
      <c r="M236" s="162"/>
      <c r="N236" s="163"/>
      <c r="O236" s="163"/>
      <c r="P236" s="164">
        <f>SUM(P237:P250)</f>
        <v>0</v>
      </c>
      <c r="Q236" s="163"/>
      <c r="R236" s="164">
        <f>SUM(R237:R250)</f>
        <v>0.040619999999999996</v>
      </c>
      <c r="S236" s="163"/>
      <c r="T236" s="165">
        <f>SUM(T237:T250)</f>
        <v>0.28000000000000003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58" t="s">
        <v>86</v>
      </c>
      <c r="AT236" s="166" t="s">
        <v>75</v>
      </c>
      <c r="AU236" s="166" t="s">
        <v>84</v>
      </c>
      <c r="AY236" s="158" t="s">
        <v>130</v>
      </c>
      <c r="BK236" s="167">
        <f>SUM(BK237:BK250)</f>
        <v>0</v>
      </c>
    </row>
    <row r="237" s="2" customFormat="1" ht="16.5" customHeight="1">
      <c r="A237" s="37"/>
      <c r="B237" s="170"/>
      <c r="C237" s="171" t="s">
        <v>423</v>
      </c>
      <c r="D237" s="171" t="s">
        <v>133</v>
      </c>
      <c r="E237" s="172" t="s">
        <v>424</v>
      </c>
      <c r="F237" s="173" t="s">
        <v>425</v>
      </c>
      <c r="G237" s="174" t="s">
        <v>426</v>
      </c>
      <c r="H237" s="175">
        <v>1</v>
      </c>
      <c r="I237" s="176"/>
      <c r="J237" s="177">
        <f>ROUND(I237*H237,2)</f>
        <v>0</v>
      </c>
      <c r="K237" s="173" t="s">
        <v>1</v>
      </c>
      <c r="L237" s="38"/>
      <c r="M237" s="178" t="s">
        <v>1</v>
      </c>
      <c r="N237" s="179" t="s">
        <v>41</v>
      </c>
      <c r="O237" s="76"/>
      <c r="P237" s="180">
        <f>O237*H237</f>
        <v>0</v>
      </c>
      <c r="Q237" s="180">
        <v>0</v>
      </c>
      <c r="R237" s="180">
        <f>Q237*H237</f>
        <v>0</v>
      </c>
      <c r="S237" s="180">
        <v>0</v>
      </c>
      <c r="T237" s="18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2" t="s">
        <v>138</v>
      </c>
      <c r="AT237" s="182" t="s">
        <v>133</v>
      </c>
      <c r="AU237" s="182" t="s">
        <v>86</v>
      </c>
      <c r="AY237" s="18" t="s">
        <v>130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8" t="s">
        <v>84</v>
      </c>
      <c r="BK237" s="183">
        <f>ROUND(I237*H237,2)</f>
        <v>0</v>
      </c>
      <c r="BL237" s="18" t="s">
        <v>138</v>
      </c>
      <c r="BM237" s="182" t="s">
        <v>427</v>
      </c>
    </row>
    <row r="238" s="2" customFormat="1" ht="24.15" customHeight="1">
      <c r="A238" s="37"/>
      <c r="B238" s="170"/>
      <c r="C238" s="171" t="s">
        <v>428</v>
      </c>
      <c r="D238" s="171" t="s">
        <v>133</v>
      </c>
      <c r="E238" s="172" t="s">
        <v>429</v>
      </c>
      <c r="F238" s="173" t="s">
        <v>430</v>
      </c>
      <c r="G238" s="174" t="s">
        <v>299</v>
      </c>
      <c r="H238" s="175">
        <v>2</v>
      </c>
      <c r="I238" s="176"/>
      <c r="J238" s="177">
        <f>ROUND(I238*H238,2)</f>
        <v>0</v>
      </c>
      <c r="K238" s="173" t="s">
        <v>137</v>
      </c>
      <c r="L238" s="38"/>
      <c r="M238" s="178" t="s">
        <v>1</v>
      </c>
      <c r="N238" s="179" t="s">
        <v>41</v>
      </c>
      <c r="O238" s="76"/>
      <c r="P238" s="180">
        <f>O238*H238</f>
        <v>0</v>
      </c>
      <c r="Q238" s="180">
        <v>0</v>
      </c>
      <c r="R238" s="180">
        <f>Q238*H238</f>
        <v>0</v>
      </c>
      <c r="S238" s="180">
        <v>0</v>
      </c>
      <c r="T238" s="18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2" t="s">
        <v>207</v>
      </c>
      <c r="AT238" s="182" t="s">
        <v>133</v>
      </c>
      <c r="AU238" s="182" t="s">
        <v>86</v>
      </c>
      <c r="AY238" s="18" t="s">
        <v>130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8" t="s">
        <v>84</v>
      </c>
      <c r="BK238" s="183">
        <f>ROUND(I238*H238,2)</f>
        <v>0</v>
      </c>
      <c r="BL238" s="18" t="s">
        <v>207</v>
      </c>
      <c r="BM238" s="182" t="s">
        <v>431</v>
      </c>
    </row>
    <row r="239" s="2" customFormat="1" ht="16.5" customHeight="1">
      <c r="A239" s="37"/>
      <c r="B239" s="170"/>
      <c r="C239" s="193" t="s">
        <v>432</v>
      </c>
      <c r="D239" s="193" t="s">
        <v>219</v>
      </c>
      <c r="E239" s="194" t="s">
        <v>433</v>
      </c>
      <c r="F239" s="195" t="s">
        <v>434</v>
      </c>
      <c r="G239" s="196" t="s">
        <v>234</v>
      </c>
      <c r="H239" s="197">
        <v>1</v>
      </c>
      <c r="I239" s="198"/>
      <c r="J239" s="199">
        <f>ROUND(I239*H239,2)</f>
        <v>0</v>
      </c>
      <c r="K239" s="195" t="s">
        <v>137</v>
      </c>
      <c r="L239" s="200"/>
      <c r="M239" s="201" t="s">
        <v>1</v>
      </c>
      <c r="N239" s="202" t="s">
        <v>41</v>
      </c>
      <c r="O239" s="76"/>
      <c r="P239" s="180">
        <f>O239*H239</f>
        <v>0</v>
      </c>
      <c r="Q239" s="180">
        <v>0.0074999999999999997</v>
      </c>
      <c r="R239" s="180">
        <f>Q239*H239</f>
        <v>0.0074999999999999997</v>
      </c>
      <c r="S239" s="180">
        <v>0</v>
      </c>
      <c r="T239" s="18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2" t="s">
        <v>168</v>
      </c>
      <c r="AT239" s="182" t="s">
        <v>219</v>
      </c>
      <c r="AU239" s="182" t="s">
        <v>86</v>
      </c>
      <c r="AY239" s="18" t="s">
        <v>130</v>
      </c>
      <c r="BE239" s="183">
        <f>IF(N239="základní",J239,0)</f>
        <v>0</v>
      </c>
      <c r="BF239" s="183">
        <f>IF(N239="snížená",J239,0)</f>
        <v>0</v>
      </c>
      <c r="BG239" s="183">
        <f>IF(N239="zákl. přenesená",J239,0)</f>
        <v>0</v>
      </c>
      <c r="BH239" s="183">
        <f>IF(N239="sníž. přenesená",J239,0)</f>
        <v>0</v>
      </c>
      <c r="BI239" s="183">
        <f>IF(N239="nulová",J239,0)</f>
        <v>0</v>
      </c>
      <c r="BJ239" s="18" t="s">
        <v>84</v>
      </c>
      <c r="BK239" s="183">
        <f>ROUND(I239*H239,2)</f>
        <v>0</v>
      </c>
      <c r="BL239" s="18" t="s">
        <v>138</v>
      </c>
      <c r="BM239" s="182" t="s">
        <v>435</v>
      </c>
    </row>
    <row r="240" s="2" customFormat="1" ht="24.15" customHeight="1">
      <c r="A240" s="37"/>
      <c r="B240" s="170"/>
      <c r="C240" s="171" t="s">
        <v>436</v>
      </c>
      <c r="D240" s="171" t="s">
        <v>133</v>
      </c>
      <c r="E240" s="172" t="s">
        <v>437</v>
      </c>
      <c r="F240" s="173" t="s">
        <v>438</v>
      </c>
      <c r="G240" s="174" t="s">
        <v>299</v>
      </c>
      <c r="H240" s="175">
        <v>7</v>
      </c>
      <c r="I240" s="176"/>
      <c r="J240" s="177">
        <f>ROUND(I240*H240,2)</f>
        <v>0</v>
      </c>
      <c r="K240" s="173" t="s">
        <v>137</v>
      </c>
      <c r="L240" s="38"/>
      <c r="M240" s="178" t="s">
        <v>1</v>
      </c>
      <c r="N240" s="179" t="s">
        <v>41</v>
      </c>
      <c r="O240" s="76"/>
      <c r="P240" s="180">
        <f>O240*H240</f>
        <v>0</v>
      </c>
      <c r="Q240" s="180">
        <v>0</v>
      </c>
      <c r="R240" s="180">
        <f>Q240*H240</f>
        <v>0</v>
      </c>
      <c r="S240" s="180">
        <v>0.029999999999999999</v>
      </c>
      <c r="T240" s="181">
        <f>S240*H240</f>
        <v>0.20999999999999999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2" t="s">
        <v>207</v>
      </c>
      <c r="AT240" s="182" t="s">
        <v>133</v>
      </c>
      <c r="AU240" s="182" t="s">
        <v>86</v>
      </c>
      <c r="AY240" s="18" t="s">
        <v>130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8" t="s">
        <v>84</v>
      </c>
      <c r="BK240" s="183">
        <f>ROUND(I240*H240,2)</f>
        <v>0</v>
      </c>
      <c r="BL240" s="18" t="s">
        <v>207</v>
      </c>
      <c r="BM240" s="182" t="s">
        <v>439</v>
      </c>
    </row>
    <row r="241" s="2" customFormat="1" ht="16.5" customHeight="1">
      <c r="A241" s="37"/>
      <c r="B241" s="170"/>
      <c r="C241" s="171" t="s">
        <v>440</v>
      </c>
      <c r="D241" s="171" t="s">
        <v>133</v>
      </c>
      <c r="E241" s="172" t="s">
        <v>441</v>
      </c>
      <c r="F241" s="173" t="s">
        <v>442</v>
      </c>
      <c r="G241" s="174" t="s">
        <v>299</v>
      </c>
      <c r="H241" s="175">
        <v>5.4000000000000004</v>
      </c>
      <c r="I241" s="176"/>
      <c r="J241" s="177">
        <f>ROUND(I241*H241,2)</f>
        <v>0</v>
      </c>
      <c r="K241" s="173" t="s">
        <v>137</v>
      </c>
      <c r="L241" s="38"/>
      <c r="M241" s="178" t="s">
        <v>1</v>
      </c>
      <c r="N241" s="179" t="s">
        <v>41</v>
      </c>
      <c r="O241" s="76"/>
      <c r="P241" s="180">
        <f>O241*H241</f>
        <v>0</v>
      </c>
      <c r="Q241" s="180">
        <v>0</v>
      </c>
      <c r="R241" s="180">
        <f>Q241*H241</f>
        <v>0</v>
      </c>
      <c r="S241" s="180">
        <v>0</v>
      </c>
      <c r="T241" s="18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2" t="s">
        <v>207</v>
      </c>
      <c r="AT241" s="182" t="s">
        <v>133</v>
      </c>
      <c r="AU241" s="182" t="s">
        <v>86</v>
      </c>
      <c r="AY241" s="18" t="s">
        <v>130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8" t="s">
        <v>84</v>
      </c>
      <c r="BK241" s="183">
        <f>ROUND(I241*H241,2)</f>
        <v>0</v>
      </c>
      <c r="BL241" s="18" t="s">
        <v>207</v>
      </c>
      <c r="BM241" s="182" t="s">
        <v>443</v>
      </c>
    </row>
    <row r="242" s="2" customFormat="1" ht="16.5" customHeight="1">
      <c r="A242" s="37"/>
      <c r="B242" s="170"/>
      <c r="C242" s="193" t="s">
        <v>444</v>
      </c>
      <c r="D242" s="193" t="s">
        <v>219</v>
      </c>
      <c r="E242" s="194" t="s">
        <v>445</v>
      </c>
      <c r="F242" s="195" t="s">
        <v>446</v>
      </c>
      <c r="G242" s="196" t="s">
        <v>234</v>
      </c>
      <c r="H242" s="197">
        <v>3</v>
      </c>
      <c r="I242" s="198"/>
      <c r="J242" s="199">
        <f>ROUND(I242*H242,2)</f>
        <v>0</v>
      </c>
      <c r="K242" s="195" t="s">
        <v>137</v>
      </c>
      <c r="L242" s="200"/>
      <c r="M242" s="201" t="s">
        <v>1</v>
      </c>
      <c r="N242" s="202" t="s">
        <v>41</v>
      </c>
      <c r="O242" s="76"/>
      <c r="P242" s="180">
        <f>O242*H242</f>
        <v>0</v>
      </c>
      <c r="Q242" s="180">
        <v>0.0040000000000000001</v>
      </c>
      <c r="R242" s="180">
        <f>Q242*H242</f>
        <v>0.012</v>
      </c>
      <c r="S242" s="180">
        <v>0</v>
      </c>
      <c r="T242" s="181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2" t="s">
        <v>222</v>
      </c>
      <c r="AT242" s="182" t="s">
        <v>219</v>
      </c>
      <c r="AU242" s="182" t="s">
        <v>86</v>
      </c>
      <c r="AY242" s="18" t="s">
        <v>130</v>
      </c>
      <c r="BE242" s="183">
        <f>IF(N242="základní",J242,0)</f>
        <v>0</v>
      </c>
      <c r="BF242" s="183">
        <f>IF(N242="snížená",J242,0)</f>
        <v>0</v>
      </c>
      <c r="BG242" s="183">
        <f>IF(N242="zákl. přenesená",J242,0)</f>
        <v>0</v>
      </c>
      <c r="BH242" s="183">
        <f>IF(N242="sníž. přenesená",J242,0)</f>
        <v>0</v>
      </c>
      <c r="BI242" s="183">
        <f>IF(N242="nulová",J242,0)</f>
        <v>0</v>
      </c>
      <c r="BJ242" s="18" t="s">
        <v>84</v>
      </c>
      <c r="BK242" s="183">
        <f>ROUND(I242*H242,2)</f>
        <v>0</v>
      </c>
      <c r="BL242" s="18" t="s">
        <v>207</v>
      </c>
      <c r="BM242" s="182" t="s">
        <v>447</v>
      </c>
    </row>
    <row r="243" s="2" customFormat="1" ht="24.15" customHeight="1">
      <c r="A243" s="37"/>
      <c r="B243" s="170"/>
      <c r="C243" s="193" t="s">
        <v>448</v>
      </c>
      <c r="D243" s="193" t="s">
        <v>219</v>
      </c>
      <c r="E243" s="194" t="s">
        <v>449</v>
      </c>
      <c r="F243" s="195" t="s">
        <v>450</v>
      </c>
      <c r="G243" s="196" t="s">
        <v>234</v>
      </c>
      <c r="H243" s="197">
        <v>6</v>
      </c>
      <c r="I243" s="198"/>
      <c r="J243" s="199">
        <f>ROUND(I243*H243,2)</f>
        <v>0</v>
      </c>
      <c r="K243" s="195" t="s">
        <v>137</v>
      </c>
      <c r="L243" s="200"/>
      <c r="M243" s="201" t="s">
        <v>1</v>
      </c>
      <c r="N243" s="202" t="s">
        <v>41</v>
      </c>
      <c r="O243" s="76"/>
      <c r="P243" s="180">
        <f>O243*H243</f>
        <v>0</v>
      </c>
      <c r="Q243" s="180">
        <v>0.00173</v>
      </c>
      <c r="R243" s="180">
        <f>Q243*H243</f>
        <v>0.01038</v>
      </c>
      <c r="S243" s="180">
        <v>0</v>
      </c>
      <c r="T243" s="18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2" t="s">
        <v>222</v>
      </c>
      <c r="AT243" s="182" t="s">
        <v>219</v>
      </c>
      <c r="AU243" s="182" t="s">
        <v>86</v>
      </c>
      <c r="AY243" s="18" t="s">
        <v>130</v>
      </c>
      <c r="BE243" s="183">
        <f>IF(N243="základní",J243,0)</f>
        <v>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18" t="s">
        <v>84</v>
      </c>
      <c r="BK243" s="183">
        <f>ROUND(I243*H243,2)</f>
        <v>0</v>
      </c>
      <c r="BL243" s="18" t="s">
        <v>207</v>
      </c>
      <c r="BM243" s="182" t="s">
        <v>451</v>
      </c>
    </row>
    <row r="244" s="2" customFormat="1" ht="21.75" customHeight="1">
      <c r="A244" s="37"/>
      <c r="B244" s="170"/>
      <c r="C244" s="171" t="s">
        <v>452</v>
      </c>
      <c r="D244" s="171" t="s">
        <v>133</v>
      </c>
      <c r="E244" s="172" t="s">
        <v>453</v>
      </c>
      <c r="F244" s="173" t="s">
        <v>454</v>
      </c>
      <c r="G244" s="174" t="s">
        <v>299</v>
      </c>
      <c r="H244" s="175">
        <v>2</v>
      </c>
      <c r="I244" s="176"/>
      <c r="J244" s="177">
        <f>ROUND(I244*H244,2)</f>
        <v>0</v>
      </c>
      <c r="K244" s="173" t="s">
        <v>137</v>
      </c>
      <c r="L244" s="38"/>
      <c r="M244" s="178" t="s">
        <v>1</v>
      </c>
      <c r="N244" s="179" t="s">
        <v>41</v>
      </c>
      <c r="O244" s="76"/>
      <c r="P244" s="180">
        <f>O244*H244</f>
        <v>0</v>
      </c>
      <c r="Q244" s="180">
        <v>0</v>
      </c>
      <c r="R244" s="180">
        <f>Q244*H244</f>
        <v>0</v>
      </c>
      <c r="S244" s="180">
        <v>0.035000000000000003</v>
      </c>
      <c r="T244" s="181">
        <f>S244*H244</f>
        <v>0.070000000000000007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2" t="s">
        <v>207</v>
      </c>
      <c r="AT244" s="182" t="s">
        <v>133</v>
      </c>
      <c r="AU244" s="182" t="s">
        <v>86</v>
      </c>
      <c r="AY244" s="18" t="s">
        <v>130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8" t="s">
        <v>84</v>
      </c>
      <c r="BK244" s="183">
        <f>ROUND(I244*H244,2)</f>
        <v>0</v>
      </c>
      <c r="BL244" s="18" t="s">
        <v>207</v>
      </c>
      <c r="BM244" s="182" t="s">
        <v>455</v>
      </c>
    </row>
    <row r="245" s="2" customFormat="1" ht="24.15" customHeight="1">
      <c r="A245" s="37"/>
      <c r="B245" s="170"/>
      <c r="C245" s="171" t="s">
        <v>456</v>
      </c>
      <c r="D245" s="171" t="s">
        <v>133</v>
      </c>
      <c r="E245" s="172" t="s">
        <v>457</v>
      </c>
      <c r="F245" s="173" t="s">
        <v>458</v>
      </c>
      <c r="G245" s="174" t="s">
        <v>234</v>
      </c>
      <c r="H245" s="175">
        <v>8</v>
      </c>
      <c r="I245" s="176"/>
      <c r="J245" s="177">
        <f>ROUND(I245*H245,2)</f>
        <v>0</v>
      </c>
      <c r="K245" s="173" t="s">
        <v>137</v>
      </c>
      <c r="L245" s="38"/>
      <c r="M245" s="178" t="s">
        <v>1</v>
      </c>
      <c r="N245" s="179" t="s">
        <v>41</v>
      </c>
      <c r="O245" s="76"/>
      <c r="P245" s="180">
        <f>O245*H245</f>
        <v>0</v>
      </c>
      <c r="Q245" s="180">
        <v>0</v>
      </c>
      <c r="R245" s="180">
        <f>Q245*H245</f>
        <v>0</v>
      </c>
      <c r="S245" s="180">
        <v>0</v>
      </c>
      <c r="T245" s="18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2" t="s">
        <v>207</v>
      </c>
      <c r="AT245" s="182" t="s">
        <v>133</v>
      </c>
      <c r="AU245" s="182" t="s">
        <v>86</v>
      </c>
      <c r="AY245" s="18" t="s">
        <v>130</v>
      </c>
      <c r="BE245" s="183">
        <f>IF(N245="základní",J245,0)</f>
        <v>0</v>
      </c>
      <c r="BF245" s="183">
        <f>IF(N245="snížená",J245,0)</f>
        <v>0</v>
      </c>
      <c r="BG245" s="183">
        <f>IF(N245="zákl. přenesená",J245,0)</f>
        <v>0</v>
      </c>
      <c r="BH245" s="183">
        <f>IF(N245="sníž. přenesená",J245,0)</f>
        <v>0</v>
      </c>
      <c r="BI245" s="183">
        <f>IF(N245="nulová",J245,0)</f>
        <v>0</v>
      </c>
      <c r="BJ245" s="18" t="s">
        <v>84</v>
      </c>
      <c r="BK245" s="183">
        <f>ROUND(I245*H245,2)</f>
        <v>0</v>
      </c>
      <c r="BL245" s="18" t="s">
        <v>207</v>
      </c>
      <c r="BM245" s="182" t="s">
        <v>459</v>
      </c>
    </row>
    <row r="246" s="2" customFormat="1" ht="37.8" customHeight="1">
      <c r="A246" s="37"/>
      <c r="B246" s="170"/>
      <c r="C246" s="193" t="s">
        <v>460</v>
      </c>
      <c r="D246" s="193" t="s">
        <v>219</v>
      </c>
      <c r="E246" s="194" t="s">
        <v>461</v>
      </c>
      <c r="F246" s="195" t="s">
        <v>462</v>
      </c>
      <c r="G246" s="196" t="s">
        <v>234</v>
      </c>
      <c r="H246" s="197">
        <v>8</v>
      </c>
      <c r="I246" s="198"/>
      <c r="J246" s="199">
        <f>ROUND(I246*H246,2)</f>
        <v>0</v>
      </c>
      <c r="K246" s="195" t="s">
        <v>137</v>
      </c>
      <c r="L246" s="200"/>
      <c r="M246" s="201" t="s">
        <v>1</v>
      </c>
      <c r="N246" s="202" t="s">
        <v>41</v>
      </c>
      <c r="O246" s="76"/>
      <c r="P246" s="180">
        <f>O246*H246</f>
        <v>0</v>
      </c>
      <c r="Q246" s="180">
        <v>0.00077999999999999999</v>
      </c>
      <c r="R246" s="180">
        <f>Q246*H246</f>
        <v>0.0062399999999999999</v>
      </c>
      <c r="S246" s="180">
        <v>0</v>
      </c>
      <c r="T246" s="18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2" t="s">
        <v>222</v>
      </c>
      <c r="AT246" s="182" t="s">
        <v>219</v>
      </c>
      <c r="AU246" s="182" t="s">
        <v>86</v>
      </c>
      <c r="AY246" s="18" t="s">
        <v>130</v>
      </c>
      <c r="BE246" s="183">
        <f>IF(N246="základní",J246,0)</f>
        <v>0</v>
      </c>
      <c r="BF246" s="183">
        <f>IF(N246="snížená",J246,0)</f>
        <v>0</v>
      </c>
      <c r="BG246" s="183">
        <f>IF(N246="zákl. přenesená",J246,0)</f>
        <v>0</v>
      </c>
      <c r="BH246" s="183">
        <f>IF(N246="sníž. přenesená",J246,0)</f>
        <v>0</v>
      </c>
      <c r="BI246" s="183">
        <f>IF(N246="nulová",J246,0)</f>
        <v>0</v>
      </c>
      <c r="BJ246" s="18" t="s">
        <v>84</v>
      </c>
      <c r="BK246" s="183">
        <f>ROUND(I246*H246,2)</f>
        <v>0</v>
      </c>
      <c r="BL246" s="18" t="s">
        <v>207</v>
      </c>
      <c r="BM246" s="182" t="s">
        <v>463</v>
      </c>
    </row>
    <row r="247" s="2" customFormat="1" ht="24.15" customHeight="1">
      <c r="A247" s="37"/>
      <c r="B247" s="170"/>
      <c r="C247" s="171" t="s">
        <v>464</v>
      </c>
      <c r="D247" s="171" t="s">
        <v>133</v>
      </c>
      <c r="E247" s="172" t="s">
        <v>465</v>
      </c>
      <c r="F247" s="173" t="s">
        <v>466</v>
      </c>
      <c r="G247" s="174" t="s">
        <v>234</v>
      </c>
      <c r="H247" s="175">
        <v>1</v>
      </c>
      <c r="I247" s="176"/>
      <c r="J247" s="177">
        <f>ROUND(I247*H247,2)</f>
        <v>0</v>
      </c>
      <c r="K247" s="173" t="s">
        <v>137</v>
      </c>
      <c r="L247" s="38"/>
      <c r="M247" s="178" t="s">
        <v>1</v>
      </c>
      <c r="N247" s="179" t="s">
        <v>41</v>
      </c>
      <c r="O247" s="76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2" t="s">
        <v>207</v>
      </c>
      <c r="AT247" s="182" t="s">
        <v>133</v>
      </c>
      <c r="AU247" s="182" t="s">
        <v>86</v>
      </c>
      <c r="AY247" s="18" t="s">
        <v>130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8" t="s">
        <v>84</v>
      </c>
      <c r="BK247" s="183">
        <f>ROUND(I247*H247,2)</f>
        <v>0</v>
      </c>
      <c r="BL247" s="18" t="s">
        <v>207</v>
      </c>
      <c r="BM247" s="182" t="s">
        <v>467</v>
      </c>
    </row>
    <row r="248" s="2" customFormat="1" ht="33" customHeight="1">
      <c r="A248" s="37"/>
      <c r="B248" s="170"/>
      <c r="C248" s="193" t="s">
        <v>468</v>
      </c>
      <c r="D248" s="193" t="s">
        <v>219</v>
      </c>
      <c r="E248" s="194" t="s">
        <v>469</v>
      </c>
      <c r="F248" s="195" t="s">
        <v>470</v>
      </c>
      <c r="G248" s="196" t="s">
        <v>299</v>
      </c>
      <c r="H248" s="197">
        <v>30</v>
      </c>
      <c r="I248" s="198"/>
      <c r="J248" s="199">
        <f>ROUND(I248*H248,2)</f>
        <v>0</v>
      </c>
      <c r="K248" s="195" t="s">
        <v>137</v>
      </c>
      <c r="L248" s="200"/>
      <c r="M248" s="201" t="s">
        <v>1</v>
      </c>
      <c r="N248" s="202" t="s">
        <v>41</v>
      </c>
      <c r="O248" s="76"/>
      <c r="P248" s="180">
        <f>O248*H248</f>
        <v>0</v>
      </c>
      <c r="Q248" s="180">
        <v>0.00014999999999999999</v>
      </c>
      <c r="R248" s="180">
        <f>Q248*H248</f>
        <v>0.0044999999999999997</v>
      </c>
      <c r="S248" s="180">
        <v>0</v>
      </c>
      <c r="T248" s="18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2" t="s">
        <v>222</v>
      </c>
      <c r="AT248" s="182" t="s">
        <v>219</v>
      </c>
      <c r="AU248" s="182" t="s">
        <v>86</v>
      </c>
      <c r="AY248" s="18" t="s">
        <v>130</v>
      </c>
      <c r="BE248" s="183">
        <f>IF(N248="základní",J248,0)</f>
        <v>0</v>
      </c>
      <c r="BF248" s="183">
        <f>IF(N248="snížená",J248,0)</f>
        <v>0</v>
      </c>
      <c r="BG248" s="183">
        <f>IF(N248="zákl. přenesená",J248,0)</f>
        <v>0</v>
      </c>
      <c r="BH248" s="183">
        <f>IF(N248="sníž. přenesená",J248,0)</f>
        <v>0</v>
      </c>
      <c r="BI248" s="183">
        <f>IF(N248="nulová",J248,0)</f>
        <v>0</v>
      </c>
      <c r="BJ248" s="18" t="s">
        <v>84</v>
      </c>
      <c r="BK248" s="183">
        <f>ROUND(I248*H248,2)</f>
        <v>0</v>
      </c>
      <c r="BL248" s="18" t="s">
        <v>207</v>
      </c>
      <c r="BM248" s="182" t="s">
        <v>471</v>
      </c>
    </row>
    <row r="249" s="2" customFormat="1" ht="24.15" customHeight="1">
      <c r="A249" s="37"/>
      <c r="B249" s="170"/>
      <c r="C249" s="171" t="s">
        <v>472</v>
      </c>
      <c r="D249" s="171" t="s">
        <v>133</v>
      </c>
      <c r="E249" s="172" t="s">
        <v>473</v>
      </c>
      <c r="F249" s="173" t="s">
        <v>474</v>
      </c>
      <c r="G249" s="174" t="s">
        <v>184</v>
      </c>
      <c r="H249" s="175">
        <v>0.033000000000000002</v>
      </c>
      <c r="I249" s="176"/>
      <c r="J249" s="177">
        <f>ROUND(I249*H249,2)</f>
        <v>0</v>
      </c>
      <c r="K249" s="173" t="s">
        <v>137</v>
      </c>
      <c r="L249" s="38"/>
      <c r="M249" s="178" t="s">
        <v>1</v>
      </c>
      <c r="N249" s="179" t="s">
        <v>41</v>
      </c>
      <c r="O249" s="76"/>
      <c r="P249" s="180">
        <f>O249*H249</f>
        <v>0</v>
      </c>
      <c r="Q249" s="180">
        <v>0</v>
      </c>
      <c r="R249" s="180">
        <f>Q249*H249</f>
        <v>0</v>
      </c>
      <c r="S249" s="180">
        <v>0</v>
      </c>
      <c r="T249" s="18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2" t="s">
        <v>207</v>
      </c>
      <c r="AT249" s="182" t="s">
        <v>133</v>
      </c>
      <c r="AU249" s="182" t="s">
        <v>86</v>
      </c>
      <c r="AY249" s="18" t="s">
        <v>130</v>
      </c>
      <c r="BE249" s="183">
        <f>IF(N249="základní",J249,0)</f>
        <v>0</v>
      </c>
      <c r="BF249" s="183">
        <f>IF(N249="snížená",J249,0)</f>
        <v>0</v>
      </c>
      <c r="BG249" s="183">
        <f>IF(N249="zákl. přenesená",J249,0)</f>
        <v>0</v>
      </c>
      <c r="BH249" s="183">
        <f>IF(N249="sníž. přenesená",J249,0)</f>
        <v>0</v>
      </c>
      <c r="BI249" s="183">
        <f>IF(N249="nulová",J249,0)</f>
        <v>0</v>
      </c>
      <c r="BJ249" s="18" t="s">
        <v>84</v>
      </c>
      <c r="BK249" s="183">
        <f>ROUND(I249*H249,2)</f>
        <v>0</v>
      </c>
      <c r="BL249" s="18" t="s">
        <v>207</v>
      </c>
      <c r="BM249" s="182" t="s">
        <v>475</v>
      </c>
    </row>
    <row r="250" s="2" customFormat="1" ht="33" customHeight="1">
      <c r="A250" s="37"/>
      <c r="B250" s="170"/>
      <c r="C250" s="171" t="s">
        <v>476</v>
      </c>
      <c r="D250" s="171" t="s">
        <v>133</v>
      </c>
      <c r="E250" s="172" t="s">
        <v>477</v>
      </c>
      <c r="F250" s="173" t="s">
        <v>478</v>
      </c>
      <c r="G250" s="174" t="s">
        <v>184</v>
      </c>
      <c r="H250" s="175">
        <v>0.033000000000000002</v>
      </c>
      <c r="I250" s="176"/>
      <c r="J250" s="177">
        <f>ROUND(I250*H250,2)</f>
        <v>0</v>
      </c>
      <c r="K250" s="173" t="s">
        <v>137</v>
      </c>
      <c r="L250" s="38"/>
      <c r="M250" s="178" t="s">
        <v>1</v>
      </c>
      <c r="N250" s="179" t="s">
        <v>41</v>
      </c>
      <c r="O250" s="76"/>
      <c r="P250" s="180">
        <f>O250*H250</f>
        <v>0</v>
      </c>
      <c r="Q250" s="180">
        <v>0</v>
      </c>
      <c r="R250" s="180">
        <f>Q250*H250</f>
        <v>0</v>
      </c>
      <c r="S250" s="180">
        <v>0</v>
      </c>
      <c r="T250" s="18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2" t="s">
        <v>207</v>
      </c>
      <c r="AT250" s="182" t="s">
        <v>133</v>
      </c>
      <c r="AU250" s="182" t="s">
        <v>86</v>
      </c>
      <c r="AY250" s="18" t="s">
        <v>130</v>
      </c>
      <c r="BE250" s="183">
        <f>IF(N250="základní",J250,0)</f>
        <v>0</v>
      </c>
      <c r="BF250" s="183">
        <f>IF(N250="snížená",J250,0)</f>
        <v>0</v>
      </c>
      <c r="BG250" s="183">
        <f>IF(N250="zákl. přenesená",J250,0)</f>
        <v>0</v>
      </c>
      <c r="BH250" s="183">
        <f>IF(N250="sníž. přenesená",J250,0)</f>
        <v>0</v>
      </c>
      <c r="BI250" s="183">
        <f>IF(N250="nulová",J250,0)</f>
        <v>0</v>
      </c>
      <c r="BJ250" s="18" t="s">
        <v>84</v>
      </c>
      <c r="BK250" s="183">
        <f>ROUND(I250*H250,2)</f>
        <v>0</v>
      </c>
      <c r="BL250" s="18" t="s">
        <v>207</v>
      </c>
      <c r="BM250" s="182" t="s">
        <v>479</v>
      </c>
    </row>
    <row r="251" s="12" customFormat="1" ht="25.92" customHeight="1">
      <c r="A251" s="12"/>
      <c r="B251" s="157"/>
      <c r="C251" s="12"/>
      <c r="D251" s="158" t="s">
        <v>75</v>
      </c>
      <c r="E251" s="159" t="s">
        <v>480</v>
      </c>
      <c r="F251" s="159" t="s">
        <v>481</v>
      </c>
      <c r="G251" s="12"/>
      <c r="H251" s="12"/>
      <c r="I251" s="160"/>
      <c r="J251" s="161">
        <f>BK251</f>
        <v>0</v>
      </c>
      <c r="K251" s="12"/>
      <c r="L251" s="157"/>
      <c r="M251" s="162"/>
      <c r="N251" s="163"/>
      <c r="O251" s="163"/>
      <c r="P251" s="164">
        <f>P252</f>
        <v>0</v>
      </c>
      <c r="Q251" s="163"/>
      <c r="R251" s="164">
        <f>R252</f>
        <v>0</v>
      </c>
      <c r="S251" s="163"/>
      <c r="T251" s="165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58" t="s">
        <v>155</v>
      </c>
      <c r="AT251" s="166" t="s">
        <v>75</v>
      </c>
      <c r="AU251" s="166" t="s">
        <v>76</v>
      </c>
      <c r="AY251" s="158" t="s">
        <v>130</v>
      </c>
      <c r="BK251" s="167">
        <f>BK252</f>
        <v>0</v>
      </c>
    </row>
    <row r="252" s="12" customFormat="1" ht="22.8" customHeight="1">
      <c r="A252" s="12"/>
      <c r="B252" s="157"/>
      <c r="C252" s="12"/>
      <c r="D252" s="158" t="s">
        <v>75</v>
      </c>
      <c r="E252" s="168" t="s">
        <v>482</v>
      </c>
      <c r="F252" s="168" t="s">
        <v>483</v>
      </c>
      <c r="G252" s="12"/>
      <c r="H252" s="12"/>
      <c r="I252" s="160"/>
      <c r="J252" s="169">
        <f>BK252</f>
        <v>0</v>
      </c>
      <c r="K252" s="12"/>
      <c r="L252" s="157"/>
      <c r="M252" s="162"/>
      <c r="N252" s="163"/>
      <c r="O252" s="163"/>
      <c r="P252" s="164">
        <f>SUM(P253:P254)</f>
        <v>0</v>
      </c>
      <c r="Q252" s="163"/>
      <c r="R252" s="164">
        <f>SUM(R253:R254)</f>
        <v>0</v>
      </c>
      <c r="S252" s="163"/>
      <c r="T252" s="165">
        <f>SUM(T253:T254)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58" t="s">
        <v>155</v>
      </c>
      <c r="AT252" s="166" t="s">
        <v>75</v>
      </c>
      <c r="AU252" s="166" t="s">
        <v>84</v>
      </c>
      <c r="AY252" s="158" t="s">
        <v>130</v>
      </c>
      <c r="BK252" s="167">
        <f>SUM(BK253:BK254)</f>
        <v>0</v>
      </c>
    </row>
    <row r="253" s="2" customFormat="1" ht="16.5" customHeight="1">
      <c r="A253" s="37"/>
      <c r="B253" s="170"/>
      <c r="C253" s="171" t="s">
        <v>484</v>
      </c>
      <c r="D253" s="171" t="s">
        <v>133</v>
      </c>
      <c r="E253" s="172" t="s">
        <v>485</v>
      </c>
      <c r="F253" s="173" t="s">
        <v>483</v>
      </c>
      <c r="G253" s="174" t="s">
        <v>426</v>
      </c>
      <c r="H253" s="175">
        <v>1</v>
      </c>
      <c r="I253" s="176"/>
      <c r="J253" s="177">
        <f>ROUND(I253*H253,2)</f>
        <v>0</v>
      </c>
      <c r="K253" s="173" t="s">
        <v>137</v>
      </c>
      <c r="L253" s="38"/>
      <c r="M253" s="178" t="s">
        <v>1</v>
      </c>
      <c r="N253" s="179" t="s">
        <v>41</v>
      </c>
      <c r="O253" s="76"/>
      <c r="P253" s="180">
        <f>O253*H253</f>
        <v>0</v>
      </c>
      <c r="Q253" s="180">
        <v>0</v>
      </c>
      <c r="R253" s="180">
        <f>Q253*H253</f>
        <v>0</v>
      </c>
      <c r="S253" s="180">
        <v>0</v>
      </c>
      <c r="T253" s="18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2" t="s">
        <v>486</v>
      </c>
      <c r="AT253" s="182" t="s">
        <v>133</v>
      </c>
      <c r="AU253" s="182" t="s">
        <v>86</v>
      </c>
      <c r="AY253" s="18" t="s">
        <v>130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8" t="s">
        <v>84</v>
      </c>
      <c r="BK253" s="183">
        <f>ROUND(I253*H253,2)</f>
        <v>0</v>
      </c>
      <c r="BL253" s="18" t="s">
        <v>486</v>
      </c>
      <c r="BM253" s="182" t="s">
        <v>487</v>
      </c>
    </row>
    <row r="254" s="2" customFormat="1" ht="21.75" customHeight="1">
      <c r="A254" s="37"/>
      <c r="B254" s="170"/>
      <c r="C254" s="171" t="s">
        <v>488</v>
      </c>
      <c r="D254" s="171" t="s">
        <v>133</v>
      </c>
      <c r="E254" s="172" t="s">
        <v>489</v>
      </c>
      <c r="F254" s="173" t="s">
        <v>490</v>
      </c>
      <c r="G254" s="174" t="s">
        <v>426</v>
      </c>
      <c r="H254" s="175">
        <v>1</v>
      </c>
      <c r="I254" s="176"/>
      <c r="J254" s="177">
        <f>ROUND(I254*H254,2)</f>
        <v>0</v>
      </c>
      <c r="K254" s="173" t="s">
        <v>137</v>
      </c>
      <c r="L254" s="38"/>
      <c r="M254" s="210" t="s">
        <v>1</v>
      </c>
      <c r="N254" s="211" t="s">
        <v>41</v>
      </c>
      <c r="O254" s="212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2" t="s">
        <v>486</v>
      </c>
      <c r="AT254" s="182" t="s">
        <v>133</v>
      </c>
      <c r="AU254" s="182" t="s">
        <v>86</v>
      </c>
      <c r="AY254" s="18" t="s">
        <v>130</v>
      </c>
      <c r="BE254" s="183">
        <f>IF(N254="základní",J254,0)</f>
        <v>0</v>
      </c>
      <c r="BF254" s="183">
        <f>IF(N254="snížená",J254,0)</f>
        <v>0</v>
      </c>
      <c r="BG254" s="183">
        <f>IF(N254="zákl. přenesená",J254,0)</f>
        <v>0</v>
      </c>
      <c r="BH254" s="183">
        <f>IF(N254="sníž. přenesená",J254,0)</f>
        <v>0</v>
      </c>
      <c r="BI254" s="183">
        <f>IF(N254="nulová",J254,0)</f>
        <v>0</v>
      </c>
      <c r="BJ254" s="18" t="s">
        <v>84</v>
      </c>
      <c r="BK254" s="183">
        <f>ROUND(I254*H254,2)</f>
        <v>0</v>
      </c>
      <c r="BL254" s="18" t="s">
        <v>486</v>
      </c>
      <c r="BM254" s="182" t="s">
        <v>491</v>
      </c>
    </row>
    <row r="255" s="2" customFormat="1" ht="6.96" customHeight="1">
      <c r="A255" s="37"/>
      <c r="B255" s="59"/>
      <c r="C255" s="60"/>
      <c r="D255" s="60"/>
      <c r="E255" s="60"/>
      <c r="F255" s="60"/>
      <c r="G255" s="60"/>
      <c r="H255" s="60"/>
      <c r="I255" s="60"/>
      <c r="J255" s="60"/>
      <c r="K255" s="60"/>
      <c r="L255" s="38"/>
      <c r="M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</row>
  </sheetData>
  <autoFilter ref="C129:K254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93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 xml:space="preserve">Rekonstrukce střechy  MŠ Akátová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94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492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9. 10. 2024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34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ROUND(J125,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ROUND((SUM(BE125:BE186)),  2)</f>
        <v>0</v>
      </c>
      <c r="G33" s="37"/>
      <c r="H33" s="37"/>
      <c r="I33" s="127">
        <v>0.20999999999999999</v>
      </c>
      <c r="J33" s="126">
        <f>ROUND(((SUM(BE125:BE186))*I33),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ROUND((SUM(BF125:BF186)),  2)</f>
        <v>0</v>
      </c>
      <c r="G34" s="37"/>
      <c r="H34" s="37"/>
      <c r="I34" s="127">
        <v>0.12</v>
      </c>
      <c r="J34" s="126">
        <f>ROUND(((SUM(BF125:BF186))*I34),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ROUND((SUM(BG125:BG186)),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ROUND((SUM(BH125:BH186)),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ROUND((SUM(BI125:BI186)),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 xml:space="preserve">Rekonstrukce střechy  MŠ Akátová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002 - Komíny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Český Těšín</v>
      </c>
      <c r="G89" s="37"/>
      <c r="H89" s="37"/>
      <c r="I89" s="31" t="s">
        <v>22</v>
      </c>
      <c r="J89" s="68" t="str">
        <f>IF(J12="","",J12)</f>
        <v>9. 10. 2024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Český Těšín</v>
      </c>
      <c r="G91" s="37"/>
      <c r="H91" s="37"/>
      <c r="I91" s="31" t="s">
        <v>30</v>
      </c>
      <c r="J91" s="35" t="str">
        <f>E21</f>
        <v>Roman Wojtas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Martin Pniok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97</v>
      </c>
      <c r="D94" s="128"/>
      <c r="E94" s="128"/>
      <c r="F94" s="128"/>
      <c r="G94" s="128"/>
      <c r="H94" s="128"/>
      <c r="I94" s="128"/>
      <c r="J94" s="137" t="s">
        <v>98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99</v>
      </c>
      <c r="D96" s="37"/>
      <c r="E96" s="37"/>
      <c r="F96" s="37"/>
      <c r="G96" s="37"/>
      <c r="H96" s="37"/>
      <c r="I96" s="37"/>
      <c r="J96" s="95">
        <f>J125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100</v>
      </c>
    </row>
    <row r="97" s="9" customFormat="1" ht="24.96" customHeight="1">
      <c r="A97" s="9"/>
      <c r="B97" s="139"/>
      <c r="C97" s="9"/>
      <c r="D97" s="140" t="s">
        <v>101</v>
      </c>
      <c r="E97" s="141"/>
      <c r="F97" s="141"/>
      <c r="G97" s="141"/>
      <c r="H97" s="141"/>
      <c r="I97" s="141"/>
      <c r="J97" s="142">
        <f>J126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102</v>
      </c>
      <c r="E98" s="145"/>
      <c r="F98" s="145"/>
      <c r="G98" s="145"/>
      <c r="H98" s="145"/>
      <c r="I98" s="145"/>
      <c r="J98" s="146">
        <f>J127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103</v>
      </c>
      <c r="E99" s="145"/>
      <c r="F99" s="145"/>
      <c r="G99" s="145"/>
      <c r="H99" s="145"/>
      <c r="I99" s="145"/>
      <c r="J99" s="146">
        <f>J138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104</v>
      </c>
      <c r="E100" s="145"/>
      <c r="F100" s="145"/>
      <c r="G100" s="145"/>
      <c r="H100" s="145"/>
      <c r="I100" s="145"/>
      <c r="J100" s="146">
        <f>J159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493</v>
      </c>
      <c r="E101" s="145"/>
      <c r="F101" s="145"/>
      <c r="G101" s="145"/>
      <c r="H101" s="145"/>
      <c r="I101" s="145"/>
      <c r="J101" s="146">
        <f>J167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9"/>
      <c r="C102" s="9"/>
      <c r="D102" s="140" t="s">
        <v>105</v>
      </c>
      <c r="E102" s="141"/>
      <c r="F102" s="141"/>
      <c r="G102" s="141"/>
      <c r="H102" s="141"/>
      <c r="I102" s="141"/>
      <c r="J102" s="142">
        <f>J170</f>
        <v>0</v>
      </c>
      <c r="K102" s="9"/>
      <c r="L102" s="13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3"/>
      <c r="C103" s="10"/>
      <c r="D103" s="144" t="s">
        <v>110</v>
      </c>
      <c r="E103" s="145"/>
      <c r="F103" s="145"/>
      <c r="G103" s="145"/>
      <c r="H103" s="145"/>
      <c r="I103" s="145"/>
      <c r="J103" s="146">
        <f>J171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9"/>
      <c r="C104" s="9"/>
      <c r="D104" s="140" t="s">
        <v>113</v>
      </c>
      <c r="E104" s="141"/>
      <c r="F104" s="141"/>
      <c r="G104" s="141"/>
      <c r="H104" s="141"/>
      <c r="I104" s="141"/>
      <c r="J104" s="142">
        <f>J184</f>
        <v>0</v>
      </c>
      <c r="K104" s="9"/>
      <c r="L104" s="13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3"/>
      <c r="C105" s="10"/>
      <c r="D105" s="144" t="s">
        <v>494</v>
      </c>
      <c r="E105" s="145"/>
      <c r="F105" s="145"/>
      <c r="G105" s="145"/>
      <c r="H105" s="145"/>
      <c r="I105" s="145"/>
      <c r="J105" s="146">
        <f>J185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115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120" t="str">
        <f>E7</f>
        <v xml:space="preserve">Rekonstrukce střechy  MŠ Akátová</v>
      </c>
      <c r="F115" s="31"/>
      <c r="G115" s="31"/>
      <c r="H115" s="31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94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E9</f>
        <v>002 - Komíny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7"/>
      <c r="E119" s="37"/>
      <c r="F119" s="26" t="str">
        <f>F12</f>
        <v>Český Těšín</v>
      </c>
      <c r="G119" s="37"/>
      <c r="H119" s="37"/>
      <c r="I119" s="31" t="s">
        <v>22</v>
      </c>
      <c r="J119" s="68" t="str">
        <f>IF(J12="","",J12)</f>
        <v>9. 10. 2024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7"/>
      <c r="E121" s="37"/>
      <c r="F121" s="26" t="str">
        <f>E15</f>
        <v>Město Český Těšín</v>
      </c>
      <c r="G121" s="37"/>
      <c r="H121" s="37"/>
      <c r="I121" s="31" t="s">
        <v>30</v>
      </c>
      <c r="J121" s="35" t="str">
        <f>E21</f>
        <v>Roman Wojtas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7"/>
      <c r="E122" s="37"/>
      <c r="F122" s="26" t="str">
        <f>IF(E18="","",E18)</f>
        <v>Vyplň údaj</v>
      </c>
      <c r="G122" s="37"/>
      <c r="H122" s="37"/>
      <c r="I122" s="31" t="s">
        <v>33</v>
      </c>
      <c r="J122" s="35" t="str">
        <f>E24</f>
        <v>Martin Pniok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47"/>
      <c r="B124" s="148"/>
      <c r="C124" s="149" t="s">
        <v>116</v>
      </c>
      <c r="D124" s="150" t="s">
        <v>61</v>
      </c>
      <c r="E124" s="150" t="s">
        <v>57</v>
      </c>
      <c r="F124" s="150" t="s">
        <v>58</v>
      </c>
      <c r="G124" s="150" t="s">
        <v>117</v>
      </c>
      <c r="H124" s="150" t="s">
        <v>118</v>
      </c>
      <c r="I124" s="150" t="s">
        <v>119</v>
      </c>
      <c r="J124" s="150" t="s">
        <v>98</v>
      </c>
      <c r="K124" s="151" t="s">
        <v>120</v>
      </c>
      <c r="L124" s="152"/>
      <c r="M124" s="85" t="s">
        <v>1</v>
      </c>
      <c r="N124" s="86" t="s">
        <v>40</v>
      </c>
      <c r="O124" s="86" t="s">
        <v>121</v>
      </c>
      <c r="P124" s="86" t="s">
        <v>122</v>
      </c>
      <c r="Q124" s="86" t="s">
        <v>123</v>
      </c>
      <c r="R124" s="86" t="s">
        <v>124</v>
      </c>
      <c r="S124" s="86" t="s">
        <v>125</v>
      </c>
      <c r="T124" s="87" t="s">
        <v>126</v>
      </c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47"/>
    </row>
    <row r="125" s="2" customFormat="1" ht="22.8" customHeight="1">
      <c r="A125" s="37"/>
      <c r="B125" s="38"/>
      <c r="C125" s="92" t="s">
        <v>127</v>
      </c>
      <c r="D125" s="37"/>
      <c r="E125" s="37"/>
      <c r="F125" s="37"/>
      <c r="G125" s="37"/>
      <c r="H125" s="37"/>
      <c r="I125" s="37"/>
      <c r="J125" s="153">
        <f>BK125</f>
        <v>0</v>
      </c>
      <c r="K125" s="37"/>
      <c r="L125" s="38"/>
      <c r="M125" s="88"/>
      <c r="N125" s="72"/>
      <c r="O125" s="89"/>
      <c r="P125" s="154">
        <f>P126+P170+P184</f>
        <v>0</v>
      </c>
      <c r="Q125" s="89"/>
      <c r="R125" s="154">
        <f>R126+R170+R184</f>
        <v>1.1385584</v>
      </c>
      <c r="S125" s="89"/>
      <c r="T125" s="155">
        <f>T126+T170+T184</f>
        <v>5.8189799999999998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75</v>
      </c>
      <c r="AU125" s="18" t="s">
        <v>100</v>
      </c>
      <c r="BK125" s="156">
        <f>BK126+BK170+BK184</f>
        <v>0</v>
      </c>
    </row>
    <row r="126" s="12" customFormat="1" ht="25.92" customHeight="1">
      <c r="A126" s="12"/>
      <c r="B126" s="157"/>
      <c r="C126" s="12"/>
      <c r="D126" s="158" t="s">
        <v>75</v>
      </c>
      <c r="E126" s="159" t="s">
        <v>128</v>
      </c>
      <c r="F126" s="159" t="s">
        <v>129</v>
      </c>
      <c r="G126" s="12"/>
      <c r="H126" s="12"/>
      <c r="I126" s="160"/>
      <c r="J126" s="161">
        <f>BK126</f>
        <v>0</v>
      </c>
      <c r="K126" s="12"/>
      <c r="L126" s="157"/>
      <c r="M126" s="162"/>
      <c r="N126" s="163"/>
      <c r="O126" s="163"/>
      <c r="P126" s="164">
        <f>P127+P138+P159+P167</f>
        <v>0</v>
      </c>
      <c r="Q126" s="163"/>
      <c r="R126" s="164">
        <f>R127+R138+R159+R167</f>
        <v>1.0744423999999999</v>
      </c>
      <c r="S126" s="163"/>
      <c r="T126" s="165">
        <f>T127+T138+T159+T167</f>
        <v>5.8189799999999998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8" t="s">
        <v>84</v>
      </c>
      <c r="AT126" s="166" t="s">
        <v>75</v>
      </c>
      <c r="AU126" s="166" t="s">
        <v>76</v>
      </c>
      <c r="AY126" s="158" t="s">
        <v>130</v>
      </c>
      <c r="BK126" s="167">
        <f>BK127+BK138+BK159+BK167</f>
        <v>0</v>
      </c>
    </row>
    <row r="127" s="12" customFormat="1" ht="22.8" customHeight="1">
      <c r="A127" s="12"/>
      <c r="B127" s="157"/>
      <c r="C127" s="12"/>
      <c r="D127" s="158" t="s">
        <v>75</v>
      </c>
      <c r="E127" s="168" t="s">
        <v>131</v>
      </c>
      <c r="F127" s="168" t="s">
        <v>132</v>
      </c>
      <c r="G127" s="12"/>
      <c r="H127" s="12"/>
      <c r="I127" s="160"/>
      <c r="J127" s="169">
        <f>BK127</f>
        <v>0</v>
      </c>
      <c r="K127" s="12"/>
      <c r="L127" s="157"/>
      <c r="M127" s="162"/>
      <c r="N127" s="163"/>
      <c r="O127" s="163"/>
      <c r="P127" s="164">
        <f>SUM(P128:P137)</f>
        <v>0</v>
      </c>
      <c r="Q127" s="163"/>
      <c r="R127" s="164">
        <f>SUM(R128:R137)</f>
        <v>0.93853049999999993</v>
      </c>
      <c r="S127" s="163"/>
      <c r="T127" s="165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8" t="s">
        <v>84</v>
      </c>
      <c r="AT127" s="166" t="s">
        <v>75</v>
      </c>
      <c r="AU127" s="166" t="s">
        <v>84</v>
      </c>
      <c r="AY127" s="158" t="s">
        <v>130</v>
      </c>
      <c r="BK127" s="167">
        <f>SUM(BK128:BK137)</f>
        <v>0</v>
      </c>
    </row>
    <row r="128" s="2" customFormat="1" ht="16.5" customHeight="1">
      <c r="A128" s="37"/>
      <c r="B128" s="170"/>
      <c r="C128" s="171" t="s">
        <v>84</v>
      </c>
      <c r="D128" s="171" t="s">
        <v>133</v>
      </c>
      <c r="E128" s="172" t="s">
        <v>495</v>
      </c>
      <c r="F128" s="173" t="s">
        <v>496</v>
      </c>
      <c r="G128" s="174" t="s">
        <v>299</v>
      </c>
      <c r="H128" s="175">
        <v>10</v>
      </c>
      <c r="I128" s="176"/>
      <c r="J128" s="177">
        <f>ROUND(I128*H128,2)</f>
        <v>0</v>
      </c>
      <c r="K128" s="173" t="s">
        <v>137</v>
      </c>
      <c r="L128" s="38"/>
      <c r="M128" s="178" t="s">
        <v>1</v>
      </c>
      <c r="N128" s="179" t="s">
        <v>41</v>
      </c>
      <c r="O128" s="76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2" t="s">
        <v>138</v>
      </c>
      <c r="AT128" s="182" t="s">
        <v>133</v>
      </c>
      <c r="AU128" s="182" t="s">
        <v>86</v>
      </c>
      <c r="AY128" s="18" t="s">
        <v>130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84</v>
      </c>
      <c r="BK128" s="183">
        <f>ROUND(I128*H128,2)</f>
        <v>0</v>
      </c>
      <c r="BL128" s="18" t="s">
        <v>138</v>
      </c>
      <c r="BM128" s="182" t="s">
        <v>497</v>
      </c>
    </row>
    <row r="129" s="13" customFormat="1">
      <c r="A129" s="13"/>
      <c r="B129" s="184"/>
      <c r="C129" s="13"/>
      <c r="D129" s="185" t="s">
        <v>149</v>
      </c>
      <c r="E129" s="186" t="s">
        <v>1</v>
      </c>
      <c r="F129" s="187" t="s">
        <v>498</v>
      </c>
      <c r="G129" s="13"/>
      <c r="H129" s="188">
        <v>10</v>
      </c>
      <c r="I129" s="189"/>
      <c r="J129" s="13"/>
      <c r="K129" s="13"/>
      <c r="L129" s="184"/>
      <c r="M129" s="190"/>
      <c r="N129" s="191"/>
      <c r="O129" s="191"/>
      <c r="P129" s="191"/>
      <c r="Q129" s="191"/>
      <c r="R129" s="191"/>
      <c r="S129" s="191"/>
      <c r="T129" s="19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6" t="s">
        <v>149</v>
      </c>
      <c r="AU129" s="186" t="s">
        <v>86</v>
      </c>
      <c r="AV129" s="13" t="s">
        <v>86</v>
      </c>
      <c r="AW129" s="13" t="s">
        <v>32</v>
      </c>
      <c r="AX129" s="13" t="s">
        <v>84</v>
      </c>
      <c r="AY129" s="186" t="s">
        <v>130</v>
      </c>
    </row>
    <row r="130" s="2" customFormat="1" ht="21.75" customHeight="1">
      <c r="A130" s="37"/>
      <c r="B130" s="170"/>
      <c r="C130" s="193" t="s">
        <v>86</v>
      </c>
      <c r="D130" s="193" t="s">
        <v>219</v>
      </c>
      <c r="E130" s="194" t="s">
        <v>499</v>
      </c>
      <c r="F130" s="195" t="s">
        <v>500</v>
      </c>
      <c r="G130" s="196" t="s">
        <v>299</v>
      </c>
      <c r="H130" s="197">
        <v>10.5</v>
      </c>
      <c r="I130" s="198"/>
      <c r="J130" s="199">
        <f>ROUND(I130*H130,2)</f>
        <v>0</v>
      </c>
      <c r="K130" s="195" t="s">
        <v>137</v>
      </c>
      <c r="L130" s="200"/>
      <c r="M130" s="201" t="s">
        <v>1</v>
      </c>
      <c r="N130" s="202" t="s">
        <v>41</v>
      </c>
      <c r="O130" s="76"/>
      <c r="P130" s="180">
        <f>O130*H130</f>
        <v>0</v>
      </c>
      <c r="Q130" s="180">
        <v>0.00010000000000000001</v>
      </c>
      <c r="R130" s="180">
        <f>Q130*H130</f>
        <v>0.0010500000000000002</v>
      </c>
      <c r="S130" s="180">
        <v>0</v>
      </c>
      <c r="T130" s="18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2" t="s">
        <v>168</v>
      </c>
      <c r="AT130" s="182" t="s">
        <v>219</v>
      </c>
      <c r="AU130" s="182" t="s">
        <v>86</v>
      </c>
      <c r="AY130" s="18" t="s">
        <v>130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84</v>
      </c>
      <c r="BK130" s="183">
        <f>ROUND(I130*H130,2)</f>
        <v>0</v>
      </c>
      <c r="BL130" s="18" t="s">
        <v>138</v>
      </c>
      <c r="BM130" s="182" t="s">
        <v>501</v>
      </c>
    </row>
    <row r="131" s="13" customFormat="1">
      <c r="A131" s="13"/>
      <c r="B131" s="184"/>
      <c r="C131" s="13"/>
      <c r="D131" s="185" t="s">
        <v>149</v>
      </c>
      <c r="E131" s="13"/>
      <c r="F131" s="187" t="s">
        <v>502</v>
      </c>
      <c r="G131" s="13"/>
      <c r="H131" s="188">
        <v>10.5</v>
      </c>
      <c r="I131" s="189"/>
      <c r="J131" s="13"/>
      <c r="K131" s="13"/>
      <c r="L131" s="184"/>
      <c r="M131" s="190"/>
      <c r="N131" s="191"/>
      <c r="O131" s="191"/>
      <c r="P131" s="191"/>
      <c r="Q131" s="191"/>
      <c r="R131" s="191"/>
      <c r="S131" s="191"/>
      <c r="T131" s="19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149</v>
      </c>
      <c r="AU131" s="186" t="s">
        <v>86</v>
      </c>
      <c r="AV131" s="13" t="s">
        <v>86</v>
      </c>
      <c r="AW131" s="13" t="s">
        <v>3</v>
      </c>
      <c r="AX131" s="13" t="s">
        <v>84</v>
      </c>
      <c r="AY131" s="186" t="s">
        <v>130</v>
      </c>
    </row>
    <row r="132" s="2" customFormat="1" ht="33" customHeight="1">
      <c r="A132" s="37"/>
      <c r="B132" s="170"/>
      <c r="C132" s="171" t="s">
        <v>145</v>
      </c>
      <c r="D132" s="171" t="s">
        <v>133</v>
      </c>
      <c r="E132" s="172" t="s">
        <v>503</v>
      </c>
      <c r="F132" s="173" t="s">
        <v>504</v>
      </c>
      <c r="G132" s="174" t="s">
        <v>136</v>
      </c>
      <c r="H132" s="175">
        <v>14.85</v>
      </c>
      <c r="I132" s="176"/>
      <c r="J132" s="177">
        <f>ROUND(I132*H132,2)</f>
        <v>0</v>
      </c>
      <c r="K132" s="173" t="s">
        <v>137</v>
      </c>
      <c r="L132" s="38"/>
      <c r="M132" s="178" t="s">
        <v>1</v>
      </c>
      <c r="N132" s="179" t="s">
        <v>41</v>
      </c>
      <c r="O132" s="76"/>
      <c r="P132" s="180">
        <f>O132*H132</f>
        <v>0</v>
      </c>
      <c r="Q132" s="180">
        <v>0.058459999999999998</v>
      </c>
      <c r="R132" s="180">
        <f>Q132*H132</f>
        <v>0.86813099999999999</v>
      </c>
      <c r="S132" s="180">
        <v>0</v>
      </c>
      <c r="T132" s="18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2" t="s">
        <v>138</v>
      </c>
      <c r="AT132" s="182" t="s">
        <v>133</v>
      </c>
      <c r="AU132" s="182" t="s">
        <v>86</v>
      </c>
      <c r="AY132" s="18" t="s">
        <v>130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84</v>
      </c>
      <c r="BK132" s="183">
        <f>ROUND(I132*H132,2)</f>
        <v>0</v>
      </c>
      <c r="BL132" s="18" t="s">
        <v>138</v>
      </c>
      <c r="BM132" s="182" t="s">
        <v>505</v>
      </c>
    </row>
    <row r="133" s="13" customFormat="1">
      <c r="A133" s="13"/>
      <c r="B133" s="184"/>
      <c r="C133" s="13"/>
      <c r="D133" s="185" t="s">
        <v>149</v>
      </c>
      <c r="E133" s="186" t="s">
        <v>1</v>
      </c>
      <c r="F133" s="187" t="s">
        <v>506</v>
      </c>
      <c r="G133" s="13"/>
      <c r="H133" s="188">
        <v>11.6</v>
      </c>
      <c r="I133" s="189"/>
      <c r="J133" s="13"/>
      <c r="K133" s="13"/>
      <c r="L133" s="184"/>
      <c r="M133" s="190"/>
      <c r="N133" s="191"/>
      <c r="O133" s="191"/>
      <c r="P133" s="191"/>
      <c r="Q133" s="191"/>
      <c r="R133" s="191"/>
      <c r="S133" s="191"/>
      <c r="T133" s="19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149</v>
      </c>
      <c r="AU133" s="186" t="s">
        <v>86</v>
      </c>
      <c r="AV133" s="13" t="s">
        <v>86</v>
      </c>
      <c r="AW133" s="13" t="s">
        <v>32</v>
      </c>
      <c r="AX133" s="13" t="s">
        <v>76</v>
      </c>
      <c r="AY133" s="186" t="s">
        <v>130</v>
      </c>
    </row>
    <row r="134" s="13" customFormat="1">
      <c r="A134" s="13"/>
      <c r="B134" s="184"/>
      <c r="C134" s="13"/>
      <c r="D134" s="185" t="s">
        <v>149</v>
      </c>
      <c r="E134" s="186" t="s">
        <v>1</v>
      </c>
      <c r="F134" s="187" t="s">
        <v>507</v>
      </c>
      <c r="G134" s="13"/>
      <c r="H134" s="188">
        <v>3.25</v>
      </c>
      <c r="I134" s="189"/>
      <c r="J134" s="13"/>
      <c r="K134" s="13"/>
      <c r="L134" s="184"/>
      <c r="M134" s="190"/>
      <c r="N134" s="191"/>
      <c r="O134" s="191"/>
      <c r="P134" s="191"/>
      <c r="Q134" s="191"/>
      <c r="R134" s="191"/>
      <c r="S134" s="191"/>
      <c r="T134" s="19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149</v>
      </c>
      <c r="AU134" s="186" t="s">
        <v>86</v>
      </c>
      <c r="AV134" s="13" t="s">
        <v>86</v>
      </c>
      <c r="AW134" s="13" t="s">
        <v>32</v>
      </c>
      <c r="AX134" s="13" t="s">
        <v>76</v>
      </c>
      <c r="AY134" s="186" t="s">
        <v>130</v>
      </c>
    </row>
    <row r="135" s="15" customFormat="1">
      <c r="A135" s="15"/>
      <c r="B135" s="215"/>
      <c r="C135" s="15"/>
      <c r="D135" s="185" t="s">
        <v>149</v>
      </c>
      <c r="E135" s="216" t="s">
        <v>1</v>
      </c>
      <c r="F135" s="217" t="s">
        <v>508</v>
      </c>
      <c r="G135" s="15"/>
      <c r="H135" s="218">
        <v>14.85</v>
      </c>
      <c r="I135" s="219"/>
      <c r="J135" s="15"/>
      <c r="K135" s="15"/>
      <c r="L135" s="215"/>
      <c r="M135" s="220"/>
      <c r="N135" s="221"/>
      <c r="O135" s="221"/>
      <c r="P135" s="221"/>
      <c r="Q135" s="221"/>
      <c r="R135" s="221"/>
      <c r="S135" s="221"/>
      <c r="T135" s="22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16" t="s">
        <v>149</v>
      </c>
      <c r="AU135" s="216" t="s">
        <v>86</v>
      </c>
      <c r="AV135" s="15" t="s">
        <v>138</v>
      </c>
      <c r="AW135" s="15" t="s">
        <v>32</v>
      </c>
      <c r="AX135" s="15" t="s">
        <v>84</v>
      </c>
      <c r="AY135" s="216" t="s">
        <v>130</v>
      </c>
    </row>
    <row r="136" s="2" customFormat="1" ht="24.15" customHeight="1">
      <c r="A136" s="37"/>
      <c r="B136" s="170"/>
      <c r="C136" s="171" t="s">
        <v>138</v>
      </c>
      <c r="D136" s="171" t="s">
        <v>133</v>
      </c>
      <c r="E136" s="172" t="s">
        <v>509</v>
      </c>
      <c r="F136" s="173" t="s">
        <v>510</v>
      </c>
      <c r="G136" s="174" t="s">
        <v>136</v>
      </c>
      <c r="H136" s="175">
        <v>14.85</v>
      </c>
      <c r="I136" s="176"/>
      <c r="J136" s="177">
        <f>ROUND(I136*H136,2)</f>
        <v>0</v>
      </c>
      <c r="K136" s="173" t="s">
        <v>137</v>
      </c>
      <c r="L136" s="38"/>
      <c r="M136" s="178" t="s">
        <v>1</v>
      </c>
      <c r="N136" s="179" t="s">
        <v>41</v>
      </c>
      <c r="O136" s="76"/>
      <c r="P136" s="180">
        <f>O136*H136</f>
        <v>0</v>
      </c>
      <c r="Q136" s="180">
        <v>0.00025999999999999998</v>
      </c>
      <c r="R136" s="180">
        <f>Q136*H136</f>
        <v>0.0038609999999999994</v>
      </c>
      <c r="S136" s="180">
        <v>0</v>
      </c>
      <c r="T136" s="18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2" t="s">
        <v>138</v>
      </c>
      <c r="AT136" s="182" t="s">
        <v>133</v>
      </c>
      <c r="AU136" s="182" t="s">
        <v>86</v>
      </c>
      <c r="AY136" s="18" t="s">
        <v>130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84</v>
      </c>
      <c r="BK136" s="183">
        <f>ROUND(I136*H136,2)</f>
        <v>0</v>
      </c>
      <c r="BL136" s="18" t="s">
        <v>138</v>
      </c>
      <c r="BM136" s="182" t="s">
        <v>511</v>
      </c>
    </row>
    <row r="137" s="2" customFormat="1" ht="24.15" customHeight="1">
      <c r="A137" s="37"/>
      <c r="B137" s="170"/>
      <c r="C137" s="171" t="s">
        <v>155</v>
      </c>
      <c r="D137" s="171" t="s">
        <v>133</v>
      </c>
      <c r="E137" s="172" t="s">
        <v>512</v>
      </c>
      <c r="F137" s="173" t="s">
        <v>513</v>
      </c>
      <c r="G137" s="174" t="s">
        <v>136</v>
      </c>
      <c r="H137" s="175">
        <v>14.85</v>
      </c>
      <c r="I137" s="176"/>
      <c r="J137" s="177">
        <f>ROUND(I137*H137,2)</f>
        <v>0</v>
      </c>
      <c r="K137" s="173" t="s">
        <v>137</v>
      </c>
      <c r="L137" s="38"/>
      <c r="M137" s="178" t="s">
        <v>1</v>
      </c>
      <c r="N137" s="179" t="s">
        <v>41</v>
      </c>
      <c r="O137" s="76"/>
      <c r="P137" s="180">
        <f>O137*H137</f>
        <v>0</v>
      </c>
      <c r="Q137" s="180">
        <v>0.0044099999999999999</v>
      </c>
      <c r="R137" s="180">
        <f>Q137*H137</f>
        <v>0.065488499999999991</v>
      </c>
      <c r="S137" s="180">
        <v>0</v>
      </c>
      <c r="T137" s="18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2" t="s">
        <v>138</v>
      </c>
      <c r="AT137" s="182" t="s">
        <v>133</v>
      </c>
      <c r="AU137" s="182" t="s">
        <v>86</v>
      </c>
      <c r="AY137" s="18" t="s">
        <v>130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84</v>
      </c>
      <c r="BK137" s="183">
        <f>ROUND(I137*H137,2)</f>
        <v>0</v>
      </c>
      <c r="BL137" s="18" t="s">
        <v>138</v>
      </c>
      <c r="BM137" s="182" t="s">
        <v>514</v>
      </c>
    </row>
    <row r="138" s="12" customFormat="1" ht="22.8" customHeight="1">
      <c r="A138" s="12"/>
      <c r="B138" s="157"/>
      <c r="C138" s="12"/>
      <c r="D138" s="158" t="s">
        <v>75</v>
      </c>
      <c r="E138" s="168" t="s">
        <v>143</v>
      </c>
      <c r="F138" s="168" t="s">
        <v>144</v>
      </c>
      <c r="G138" s="12"/>
      <c r="H138" s="12"/>
      <c r="I138" s="160"/>
      <c r="J138" s="169">
        <f>BK138</f>
        <v>0</v>
      </c>
      <c r="K138" s="12"/>
      <c r="L138" s="157"/>
      <c r="M138" s="162"/>
      <c r="N138" s="163"/>
      <c r="O138" s="163"/>
      <c r="P138" s="164">
        <f>SUM(P139:P158)</f>
        <v>0</v>
      </c>
      <c r="Q138" s="163"/>
      <c r="R138" s="164">
        <f>SUM(R139:R158)</f>
        <v>0.1359119</v>
      </c>
      <c r="S138" s="163"/>
      <c r="T138" s="165">
        <f>SUM(T139:T158)</f>
        <v>5.8189799999999998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8" t="s">
        <v>84</v>
      </c>
      <c r="AT138" s="166" t="s">
        <v>75</v>
      </c>
      <c r="AU138" s="166" t="s">
        <v>84</v>
      </c>
      <c r="AY138" s="158" t="s">
        <v>130</v>
      </c>
      <c r="BK138" s="167">
        <f>SUM(BK139:BK158)</f>
        <v>0</v>
      </c>
    </row>
    <row r="139" s="2" customFormat="1" ht="33" customHeight="1">
      <c r="A139" s="37"/>
      <c r="B139" s="170"/>
      <c r="C139" s="171" t="s">
        <v>131</v>
      </c>
      <c r="D139" s="171" t="s">
        <v>133</v>
      </c>
      <c r="E139" s="172" t="s">
        <v>515</v>
      </c>
      <c r="F139" s="173" t="s">
        <v>516</v>
      </c>
      <c r="G139" s="174" t="s">
        <v>244</v>
      </c>
      <c r="H139" s="175">
        <v>2.8799999999999999</v>
      </c>
      <c r="I139" s="176"/>
      <c r="J139" s="177">
        <f>ROUND(I139*H139,2)</f>
        <v>0</v>
      </c>
      <c r="K139" s="173" t="s">
        <v>137</v>
      </c>
      <c r="L139" s="38"/>
      <c r="M139" s="178" t="s">
        <v>1</v>
      </c>
      <c r="N139" s="179" t="s">
        <v>41</v>
      </c>
      <c r="O139" s="76"/>
      <c r="P139" s="180">
        <f>O139*H139</f>
        <v>0</v>
      </c>
      <c r="Q139" s="180">
        <v>0</v>
      </c>
      <c r="R139" s="180">
        <f>Q139*H139</f>
        <v>0</v>
      </c>
      <c r="S139" s="180">
        <v>1.671</v>
      </c>
      <c r="T139" s="181">
        <f>S139*H139</f>
        <v>4.8124799999999999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2" t="s">
        <v>138</v>
      </c>
      <c r="AT139" s="182" t="s">
        <v>133</v>
      </c>
      <c r="AU139" s="182" t="s">
        <v>86</v>
      </c>
      <c r="AY139" s="18" t="s">
        <v>130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84</v>
      </c>
      <c r="BK139" s="183">
        <f>ROUND(I139*H139,2)</f>
        <v>0</v>
      </c>
      <c r="BL139" s="18" t="s">
        <v>138</v>
      </c>
      <c r="BM139" s="182" t="s">
        <v>517</v>
      </c>
    </row>
    <row r="140" s="13" customFormat="1">
      <c r="A140" s="13"/>
      <c r="B140" s="184"/>
      <c r="C140" s="13"/>
      <c r="D140" s="185" t="s">
        <v>149</v>
      </c>
      <c r="E140" s="186" t="s">
        <v>1</v>
      </c>
      <c r="F140" s="187" t="s">
        <v>518</v>
      </c>
      <c r="G140" s="13"/>
      <c r="H140" s="188">
        <v>2.8799999999999999</v>
      </c>
      <c r="I140" s="189"/>
      <c r="J140" s="13"/>
      <c r="K140" s="13"/>
      <c r="L140" s="184"/>
      <c r="M140" s="190"/>
      <c r="N140" s="191"/>
      <c r="O140" s="191"/>
      <c r="P140" s="191"/>
      <c r="Q140" s="191"/>
      <c r="R140" s="191"/>
      <c r="S140" s="191"/>
      <c r="T140" s="19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6" t="s">
        <v>149</v>
      </c>
      <c r="AU140" s="186" t="s">
        <v>86</v>
      </c>
      <c r="AV140" s="13" t="s">
        <v>86</v>
      </c>
      <c r="AW140" s="13" t="s">
        <v>32</v>
      </c>
      <c r="AX140" s="13" t="s">
        <v>84</v>
      </c>
      <c r="AY140" s="186" t="s">
        <v>130</v>
      </c>
    </row>
    <row r="141" s="2" customFormat="1" ht="24.15" customHeight="1">
      <c r="A141" s="37"/>
      <c r="B141" s="170"/>
      <c r="C141" s="171" t="s">
        <v>163</v>
      </c>
      <c r="D141" s="171" t="s">
        <v>133</v>
      </c>
      <c r="E141" s="172" t="s">
        <v>519</v>
      </c>
      <c r="F141" s="173" t="s">
        <v>520</v>
      </c>
      <c r="G141" s="174" t="s">
        <v>244</v>
      </c>
      <c r="H141" s="175">
        <v>1.8</v>
      </c>
      <c r="I141" s="176"/>
      <c r="J141" s="177">
        <f>ROUND(I141*H141,2)</f>
        <v>0</v>
      </c>
      <c r="K141" s="173" t="s">
        <v>137</v>
      </c>
      <c r="L141" s="38"/>
      <c r="M141" s="178" t="s">
        <v>1</v>
      </c>
      <c r="N141" s="179" t="s">
        <v>41</v>
      </c>
      <c r="O141" s="76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2" t="s">
        <v>138</v>
      </c>
      <c r="AT141" s="182" t="s">
        <v>133</v>
      </c>
      <c r="AU141" s="182" t="s">
        <v>86</v>
      </c>
      <c r="AY141" s="18" t="s">
        <v>130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84</v>
      </c>
      <c r="BK141" s="183">
        <f>ROUND(I141*H141,2)</f>
        <v>0</v>
      </c>
      <c r="BL141" s="18" t="s">
        <v>138</v>
      </c>
      <c r="BM141" s="182" t="s">
        <v>521</v>
      </c>
    </row>
    <row r="142" s="13" customFormat="1">
      <c r="A142" s="13"/>
      <c r="B142" s="184"/>
      <c r="C142" s="13"/>
      <c r="D142" s="185" t="s">
        <v>149</v>
      </c>
      <c r="E142" s="186" t="s">
        <v>1</v>
      </c>
      <c r="F142" s="187" t="s">
        <v>522</v>
      </c>
      <c r="G142" s="13"/>
      <c r="H142" s="188">
        <v>1.8</v>
      </c>
      <c r="I142" s="189"/>
      <c r="J142" s="13"/>
      <c r="K142" s="13"/>
      <c r="L142" s="184"/>
      <c r="M142" s="190"/>
      <c r="N142" s="191"/>
      <c r="O142" s="191"/>
      <c r="P142" s="191"/>
      <c r="Q142" s="191"/>
      <c r="R142" s="191"/>
      <c r="S142" s="191"/>
      <c r="T142" s="19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149</v>
      </c>
      <c r="AU142" s="186" t="s">
        <v>86</v>
      </c>
      <c r="AV142" s="13" t="s">
        <v>86</v>
      </c>
      <c r="AW142" s="13" t="s">
        <v>32</v>
      </c>
      <c r="AX142" s="13" t="s">
        <v>84</v>
      </c>
      <c r="AY142" s="186" t="s">
        <v>130</v>
      </c>
    </row>
    <row r="143" s="2" customFormat="1" ht="24.15" customHeight="1">
      <c r="A143" s="37"/>
      <c r="B143" s="170"/>
      <c r="C143" s="171" t="s">
        <v>168</v>
      </c>
      <c r="D143" s="171" t="s">
        <v>133</v>
      </c>
      <c r="E143" s="172" t="s">
        <v>523</v>
      </c>
      <c r="F143" s="173" t="s">
        <v>524</v>
      </c>
      <c r="G143" s="174" t="s">
        <v>244</v>
      </c>
      <c r="H143" s="175">
        <v>0.12</v>
      </c>
      <c r="I143" s="176"/>
      <c r="J143" s="177">
        <f>ROUND(I143*H143,2)</f>
        <v>0</v>
      </c>
      <c r="K143" s="173" t="s">
        <v>137</v>
      </c>
      <c r="L143" s="38"/>
      <c r="M143" s="178" t="s">
        <v>1</v>
      </c>
      <c r="N143" s="179" t="s">
        <v>41</v>
      </c>
      <c r="O143" s="76"/>
      <c r="P143" s="180">
        <f>O143*H143</f>
        <v>0</v>
      </c>
      <c r="Q143" s="180">
        <v>0</v>
      </c>
      <c r="R143" s="180">
        <f>Q143*H143</f>
        <v>0</v>
      </c>
      <c r="S143" s="180">
        <v>2.2000000000000002</v>
      </c>
      <c r="T143" s="181">
        <f>S143*H143</f>
        <v>0.26400000000000001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2" t="s">
        <v>138</v>
      </c>
      <c r="AT143" s="182" t="s">
        <v>133</v>
      </c>
      <c r="AU143" s="182" t="s">
        <v>86</v>
      </c>
      <c r="AY143" s="18" t="s">
        <v>130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84</v>
      </c>
      <c r="BK143" s="183">
        <f>ROUND(I143*H143,2)</f>
        <v>0</v>
      </c>
      <c r="BL143" s="18" t="s">
        <v>138</v>
      </c>
      <c r="BM143" s="182" t="s">
        <v>525</v>
      </c>
    </row>
    <row r="144" s="13" customFormat="1">
      <c r="A144" s="13"/>
      <c r="B144" s="184"/>
      <c r="C144" s="13"/>
      <c r="D144" s="185" t="s">
        <v>149</v>
      </c>
      <c r="E144" s="186" t="s">
        <v>1</v>
      </c>
      <c r="F144" s="187" t="s">
        <v>526</v>
      </c>
      <c r="G144" s="13"/>
      <c r="H144" s="188">
        <v>0.12</v>
      </c>
      <c r="I144" s="189"/>
      <c r="J144" s="13"/>
      <c r="K144" s="13"/>
      <c r="L144" s="184"/>
      <c r="M144" s="190"/>
      <c r="N144" s="191"/>
      <c r="O144" s="191"/>
      <c r="P144" s="191"/>
      <c r="Q144" s="191"/>
      <c r="R144" s="191"/>
      <c r="S144" s="191"/>
      <c r="T144" s="19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149</v>
      </c>
      <c r="AU144" s="186" t="s">
        <v>86</v>
      </c>
      <c r="AV144" s="13" t="s">
        <v>86</v>
      </c>
      <c r="AW144" s="13" t="s">
        <v>32</v>
      </c>
      <c r="AX144" s="13" t="s">
        <v>76</v>
      </c>
      <c r="AY144" s="186" t="s">
        <v>130</v>
      </c>
    </row>
    <row r="145" s="15" customFormat="1">
      <c r="A145" s="15"/>
      <c r="B145" s="215"/>
      <c r="C145" s="15"/>
      <c r="D145" s="185" t="s">
        <v>149</v>
      </c>
      <c r="E145" s="216" t="s">
        <v>1</v>
      </c>
      <c r="F145" s="217" t="s">
        <v>508</v>
      </c>
      <c r="G145" s="15"/>
      <c r="H145" s="218">
        <v>0.12</v>
      </c>
      <c r="I145" s="219"/>
      <c r="J145" s="15"/>
      <c r="K145" s="15"/>
      <c r="L145" s="215"/>
      <c r="M145" s="220"/>
      <c r="N145" s="221"/>
      <c r="O145" s="221"/>
      <c r="P145" s="221"/>
      <c r="Q145" s="221"/>
      <c r="R145" s="221"/>
      <c r="S145" s="221"/>
      <c r="T145" s="22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16" t="s">
        <v>149</v>
      </c>
      <c r="AU145" s="216" t="s">
        <v>86</v>
      </c>
      <c r="AV145" s="15" t="s">
        <v>138</v>
      </c>
      <c r="AW145" s="15" t="s">
        <v>32</v>
      </c>
      <c r="AX145" s="15" t="s">
        <v>84</v>
      </c>
      <c r="AY145" s="216" t="s">
        <v>130</v>
      </c>
    </row>
    <row r="146" s="2" customFormat="1" ht="24.15" customHeight="1">
      <c r="A146" s="37"/>
      <c r="B146" s="170"/>
      <c r="C146" s="171" t="s">
        <v>143</v>
      </c>
      <c r="D146" s="171" t="s">
        <v>133</v>
      </c>
      <c r="E146" s="172" t="s">
        <v>527</v>
      </c>
      <c r="F146" s="173" t="s">
        <v>528</v>
      </c>
      <c r="G146" s="174" t="s">
        <v>136</v>
      </c>
      <c r="H146" s="175">
        <v>14.85</v>
      </c>
      <c r="I146" s="176"/>
      <c r="J146" s="177">
        <f>ROUND(I146*H146,2)</f>
        <v>0</v>
      </c>
      <c r="K146" s="173" t="s">
        <v>137</v>
      </c>
      <c r="L146" s="38"/>
      <c r="M146" s="178" t="s">
        <v>1</v>
      </c>
      <c r="N146" s="179" t="s">
        <v>41</v>
      </c>
      <c r="O146" s="76"/>
      <c r="P146" s="180">
        <f>O146*H146</f>
        <v>0</v>
      </c>
      <c r="Q146" s="180">
        <v>0</v>
      </c>
      <c r="R146" s="180">
        <f>Q146*H146</f>
        <v>0</v>
      </c>
      <c r="S146" s="180">
        <v>0.050000000000000003</v>
      </c>
      <c r="T146" s="181">
        <f>S146*H146</f>
        <v>0.74250000000000005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2" t="s">
        <v>138</v>
      </c>
      <c r="AT146" s="182" t="s">
        <v>133</v>
      </c>
      <c r="AU146" s="182" t="s">
        <v>86</v>
      </c>
      <c r="AY146" s="18" t="s">
        <v>130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84</v>
      </c>
      <c r="BK146" s="183">
        <f>ROUND(I146*H146,2)</f>
        <v>0</v>
      </c>
      <c r="BL146" s="18" t="s">
        <v>138</v>
      </c>
      <c r="BM146" s="182" t="s">
        <v>529</v>
      </c>
    </row>
    <row r="147" s="2" customFormat="1" ht="24.15" customHeight="1">
      <c r="A147" s="37"/>
      <c r="B147" s="170"/>
      <c r="C147" s="171" t="s">
        <v>175</v>
      </c>
      <c r="D147" s="171" t="s">
        <v>133</v>
      </c>
      <c r="E147" s="172" t="s">
        <v>530</v>
      </c>
      <c r="F147" s="173" t="s">
        <v>531</v>
      </c>
      <c r="G147" s="174" t="s">
        <v>136</v>
      </c>
      <c r="H147" s="175">
        <v>20</v>
      </c>
      <c r="I147" s="176"/>
      <c r="J147" s="177">
        <f>ROUND(I147*H147,2)</f>
        <v>0</v>
      </c>
      <c r="K147" s="173" t="s">
        <v>137</v>
      </c>
      <c r="L147" s="38"/>
      <c r="M147" s="178" t="s">
        <v>1</v>
      </c>
      <c r="N147" s="179" t="s">
        <v>41</v>
      </c>
      <c r="O147" s="76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138</v>
      </c>
      <c r="AT147" s="182" t="s">
        <v>133</v>
      </c>
      <c r="AU147" s="182" t="s">
        <v>86</v>
      </c>
      <c r="AY147" s="18" t="s">
        <v>130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84</v>
      </c>
      <c r="BK147" s="183">
        <f>ROUND(I147*H147,2)</f>
        <v>0</v>
      </c>
      <c r="BL147" s="18" t="s">
        <v>138</v>
      </c>
      <c r="BM147" s="182" t="s">
        <v>532</v>
      </c>
    </row>
    <row r="148" s="2" customFormat="1" ht="24.15" customHeight="1">
      <c r="A148" s="37"/>
      <c r="B148" s="170"/>
      <c r="C148" s="171" t="s">
        <v>181</v>
      </c>
      <c r="D148" s="171" t="s">
        <v>133</v>
      </c>
      <c r="E148" s="172" t="s">
        <v>533</v>
      </c>
      <c r="F148" s="173" t="s">
        <v>534</v>
      </c>
      <c r="G148" s="174" t="s">
        <v>136</v>
      </c>
      <c r="H148" s="175">
        <v>4.9930000000000003</v>
      </c>
      <c r="I148" s="176"/>
      <c r="J148" s="177">
        <f>ROUND(I148*H148,2)</f>
        <v>0</v>
      </c>
      <c r="K148" s="173" t="s">
        <v>137</v>
      </c>
      <c r="L148" s="38"/>
      <c r="M148" s="178" t="s">
        <v>1</v>
      </c>
      <c r="N148" s="179" t="s">
        <v>41</v>
      </c>
      <c r="O148" s="76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2" t="s">
        <v>138</v>
      </c>
      <c r="AT148" s="182" t="s">
        <v>133</v>
      </c>
      <c r="AU148" s="182" t="s">
        <v>86</v>
      </c>
      <c r="AY148" s="18" t="s">
        <v>130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84</v>
      </c>
      <c r="BK148" s="183">
        <f>ROUND(I148*H148,2)</f>
        <v>0</v>
      </c>
      <c r="BL148" s="18" t="s">
        <v>138</v>
      </c>
      <c r="BM148" s="182" t="s">
        <v>535</v>
      </c>
    </row>
    <row r="149" s="14" customFormat="1">
      <c r="A149" s="14"/>
      <c r="B149" s="203"/>
      <c r="C149" s="14"/>
      <c r="D149" s="185" t="s">
        <v>149</v>
      </c>
      <c r="E149" s="204" t="s">
        <v>1</v>
      </c>
      <c r="F149" s="205" t="s">
        <v>536</v>
      </c>
      <c r="G149" s="14"/>
      <c r="H149" s="204" t="s">
        <v>1</v>
      </c>
      <c r="I149" s="206"/>
      <c r="J149" s="14"/>
      <c r="K149" s="14"/>
      <c r="L149" s="203"/>
      <c r="M149" s="207"/>
      <c r="N149" s="208"/>
      <c r="O149" s="208"/>
      <c r="P149" s="208"/>
      <c r="Q149" s="208"/>
      <c r="R149" s="208"/>
      <c r="S149" s="208"/>
      <c r="T149" s="20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04" t="s">
        <v>149</v>
      </c>
      <c r="AU149" s="204" t="s">
        <v>86</v>
      </c>
      <c r="AV149" s="14" t="s">
        <v>84</v>
      </c>
      <c r="AW149" s="14" t="s">
        <v>32</v>
      </c>
      <c r="AX149" s="14" t="s">
        <v>76</v>
      </c>
      <c r="AY149" s="204" t="s">
        <v>130</v>
      </c>
    </row>
    <row r="150" s="13" customFormat="1">
      <c r="A150" s="13"/>
      <c r="B150" s="184"/>
      <c r="C150" s="13"/>
      <c r="D150" s="185" t="s">
        <v>149</v>
      </c>
      <c r="E150" s="186" t="s">
        <v>1</v>
      </c>
      <c r="F150" s="187" t="s">
        <v>537</v>
      </c>
      <c r="G150" s="13"/>
      <c r="H150" s="188">
        <v>2.0129999999999999</v>
      </c>
      <c r="I150" s="189"/>
      <c r="J150" s="13"/>
      <c r="K150" s="13"/>
      <c r="L150" s="184"/>
      <c r="M150" s="190"/>
      <c r="N150" s="191"/>
      <c r="O150" s="191"/>
      <c r="P150" s="191"/>
      <c r="Q150" s="191"/>
      <c r="R150" s="191"/>
      <c r="S150" s="191"/>
      <c r="T150" s="19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6" t="s">
        <v>149</v>
      </c>
      <c r="AU150" s="186" t="s">
        <v>86</v>
      </c>
      <c r="AV150" s="13" t="s">
        <v>86</v>
      </c>
      <c r="AW150" s="13" t="s">
        <v>32</v>
      </c>
      <c r="AX150" s="13" t="s">
        <v>76</v>
      </c>
      <c r="AY150" s="186" t="s">
        <v>130</v>
      </c>
    </row>
    <row r="151" s="13" customFormat="1">
      <c r="A151" s="13"/>
      <c r="B151" s="184"/>
      <c r="C151" s="13"/>
      <c r="D151" s="185" t="s">
        <v>149</v>
      </c>
      <c r="E151" s="186" t="s">
        <v>1</v>
      </c>
      <c r="F151" s="187" t="s">
        <v>538</v>
      </c>
      <c r="G151" s="13"/>
      <c r="H151" s="188">
        <v>1.1599999999999999</v>
      </c>
      <c r="I151" s="189"/>
      <c r="J151" s="13"/>
      <c r="K151" s="13"/>
      <c r="L151" s="184"/>
      <c r="M151" s="190"/>
      <c r="N151" s="191"/>
      <c r="O151" s="191"/>
      <c r="P151" s="191"/>
      <c r="Q151" s="191"/>
      <c r="R151" s="191"/>
      <c r="S151" s="191"/>
      <c r="T151" s="19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6" t="s">
        <v>149</v>
      </c>
      <c r="AU151" s="186" t="s">
        <v>86</v>
      </c>
      <c r="AV151" s="13" t="s">
        <v>86</v>
      </c>
      <c r="AW151" s="13" t="s">
        <v>32</v>
      </c>
      <c r="AX151" s="13" t="s">
        <v>76</v>
      </c>
      <c r="AY151" s="186" t="s">
        <v>130</v>
      </c>
    </row>
    <row r="152" s="13" customFormat="1">
      <c r="A152" s="13"/>
      <c r="B152" s="184"/>
      <c r="C152" s="13"/>
      <c r="D152" s="185" t="s">
        <v>149</v>
      </c>
      <c r="E152" s="186" t="s">
        <v>1</v>
      </c>
      <c r="F152" s="187" t="s">
        <v>539</v>
      </c>
      <c r="G152" s="13"/>
      <c r="H152" s="188">
        <v>1.3</v>
      </c>
      <c r="I152" s="189"/>
      <c r="J152" s="13"/>
      <c r="K152" s="13"/>
      <c r="L152" s="184"/>
      <c r="M152" s="190"/>
      <c r="N152" s="191"/>
      <c r="O152" s="191"/>
      <c r="P152" s="191"/>
      <c r="Q152" s="191"/>
      <c r="R152" s="191"/>
      <c r="S152" s="191"/>
      <c r="T152" s="19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6" t="s">
        <v>149</v>
      </c>
      <c r="AU152" s="186" t="s">
        <v>86</v>
      </c>
      <c r="AV152" s="13" t="s">
        <v>86</v>
      </c>
      <c r="AW152" s="13" t="s">
        <v>32</v>
      </c>
      <c r="AX152" s="13" t="s">
        <v>76</v>
      </c>
      <c r="AY152" s="186" t="s">
        <v>130</v>
      </c>
    </row>
    <row r="153" s="13" customFormat="1">
      <c r="A153" s="13"/>
      <c r="B153" s="184"/>
      <c r="C153" s="13"/>
      <c r="D153" s="185" t="s">
        <v>149</v>
      </c>
      <c r="E153" s="186" t="s">
        <v>1</v>
      </c>
      <c r="F153" s="187" t="s">
        <v>540</v>
      </c>
      <c r="G153" s="13"/>
      <c r="H153" s="188">
        <v>0.52000000000000002</v>
      </c>
      <c r="I153" s="189"/>
      <c r="J153" s="13"/>
      <c r="K153" s="13"/>
      <c r="L153" s="184"/>
      <c r="M153" s="190"/>
      <c r="N153" s="191"/>
      <c r="O153" s="191"/>
      <c r="P153" s="191"/>
      <c r="Q153" s="191"/>
      <c r="R153" s="191"/>
      <c r="S153" s="191"/>
      <c r="T153" s="19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6" t="s">
        <v>149</v>
      </c>
      <c r="AU153" s="186" t="s">
        <v>86</v>
      </c>
      <c r="AV153" s="13" t="s">
        <v>86</v>
      </c>
      <c r="AW153" s="13" t="s">
        <v>32</v>
      </c>
      <c r="AX153" s="13" t="s">
        <v>76</v>
      </c>
      <c r="AY153" s="186" t="s">
        <v>130</v>
      </c>
    </row>
    <row r="154" s="15" customFormat="1">
      <c r="A154" s="15"/>
      <c r="B154" s="215"/>
      <c r="C154" s="15"/>
      <c r="D154" s="185" t="s">
        <v>149</v>
      </c>
      <c r="E154" s="216" t="s">
        <v>1</v>
      </c>
      <c r="F154" s="217" t="s">
        <v>508</v>
      </c>
      <c r="G154" s="15"/>
      <c r="H154" s="218">
        <v>4.9930000000000003</v>
      </c>
      <c r="I154" s="219"/>
      <c r="J154" s="15"/>
      <c r="K154" s="15"/>
      <c r="L154" s="215"/>
      <c r="M154" s="220"/>
      <c r="N154" s="221"/>
      <c r="O154" s="221"/>
      <c r="P154" s="221"/>
      <c r="Q154" s="221"/>
      <c r="R154" s="221"/>
      <c r="S154" s="221"/>
      <c r="T154" s="22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16" t="s">
        <v>149</v>
      </c>
      <c r="AU154" s="216" t="s">
        <v>86</v>
      </c>
      <c r="AV154" s="15" t="s">
        <v>138</v>
      </c>
      <c r="AW154" s="15" t="s">
        <v>32</v>
      </c>
      <c r="AX154" s="15" t="s">
        <v>84</v>
      </c>
      <c r="AY154" s="216" t="s">
        <v>130</v>
      </c>
    </row>
    <row r="155" s="2" customFormat="1" ht="24.15" customHeight="1">
      <c r="A155" s="37"/>
      <c r="B155" s="170"/>
      <c r="C155" s="171" t="s">
        <v>8</v>
      </c>
      <c r="D155" s="171" t="s">
        <v>133</v>
      </c>
      <c r="E155" s="172" t="s">
        <v>541</v>
      </c>
      <c r="F155" s="173" t="s">
        <v>542</v>
      </c>
      <c r="G155" s="174" t="s">
        <v>136</v>
      </c>
      <c r="H155" s="175">
        <v>4.9930000000000003</v>
      </c>
      <c r="I155" s="176"/>
      <c r="J155" s="177">
        <f>ROUND(I155*H155,2)</f>
        <v>0</v>
      </c>
      <c r="K155" s="173" t="s">
        <v>137</v>
      </c>
      <c r="L155" s="38"/>
      <c r="M155" s="178" t="s">
        <v>1</v>
      </c>
      <c r="N155" s="179" t="s">
        <v>41</v>
      </c>
      <c r="O155" s="76"/>
      <c r="P155" s="180">
        <f>O155*H155</f>
        <v>0</v>
      </c>
      <c r="Q155" s="180">
        <v>0.020140000000000002</v>
      </c>
      <c r="R155" s="180">
        <f>Q155*H155</f>
        <v>0.10055902000000001</v>
      </c>
      <c r="S155" s="180">
        <v>0</v>
      </c>
      <c r="T155" s="18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2" t="s">
        <v>138</v>
      </c>
      <c r="AT155" s="182" t="s">
        <v>133</v>
      </c>
      <c r="AU155" s="182" t="s">
        <v>86</v>
      </c>
      <c r="AY155" s="18" t="s">
        <v>130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8" t="s">
        <v>84</v>
      </c>
      <c r="BK155" s="183">
        <f>ROUND(I155*H155,2)</f>
        <v>0</v>
      </c>
      <c r="BL155" s="18" t="s">
        <v>138</v>
      </c>
      <c r="BM155" s="182" t="s">
        <v>543</v>
      </c>
    </row>
    <row r="156" s="2" customFormat="1" ht="21.75" customHeight="1">
      <c r="A156" s="37"/>
      <c r="B156" s="170"/>
      <c r="C156" s="171" t="s">
        <v>190</v>
      </c>
      <c r="D156" s="171" t="s">
        <v>133</v>
      </c>
      <c r="E156" s="172" t="s">
        <v>544</v>
      </c>
      <c r="F156" s="173" t="s">
        <v>545</v>
      </c>
      <c r="G156" s="174" t="s">
        <v>136</v>
      </c>
      <c r="H156" s="175">
        <v>4.8929999999999998</v>
      </c>
      <c r="I156" s="176"/>
      <c r="J156" s="177">
        <f>ROUND(I156*H156,2)</f>
        <v>0</v>
      </c>
      <c r="K156" s="173" t="s">
        <v>137</v>
      </c>
      <c r="L156" s="38"/>
      <c r="M156" s="178" t="s">
        <v>1</v>
      </c>
      <c r="N156" s="179" t="s">
        <v>41</v>
      </c>
      <c r="O156" s="76"/>
      <c r="P156" s="180">
        <f>O156*H156</f>
        <v>0</v>
      </c>
      <c r="Q156" s="180">
        <v>0.0039699999999999996</v>
      </c>
      <c r="R156" s="180">
        <f>Q156*H156</f>
        <v>0.019425209999999998</v>
      </c>
      <c r="S156" s="180">
        <v>0</v>
      </c>
      <c r="T156" s="18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2" t="s">
        <v>138</v>
      </c>
      <c r="AT156" s="182" t="s">
        <v>133</v>
      </c>
      <c r="AU156" s="182" t="s">
        <v>86</v>
      </c>
      <c r="AY156" s="18" t="s">
        <v>130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84</v>
      </c>
      <c r="BK156" s="183">
        <f>ROUND(I156*H156,2)</f>
        <v>0</v>
      </c>
      <c r="BL156" s="18" t="s">
        <v>138</v>
      </c>
      <c r="BM156" s="182" t="s">
        <v>546</v>
      </c>
    </row>
    <row r="157" s="2" customFormat="1" ht="24.15" customHeight="1">
      <c r="A157" s="37"/>
      <c r="B157" s="170"/>
      <c r="C157" s="171" t="s">
        <v>194</v>
      </c>
      <c r="D157" s="171" t="s">
        <v>133</v>
      </c>
      <c r="E157" s="172" t="s">
        <v>547</v>
      </c>
      <c r="F157" s="173" t="s">
        <v>548</v>
      </c>
      <c r="G157" s="174" t="s">
        <v>136</v>
      </c>
      <c r="H157" s="175">
        <v>4.9930000000000003</v>
      </c>
      <c r="I157" s="176"/>
      <c r="J157" s="177">
        <f>ROUND(I157*H157,2)</f>
        <v>0</v>
      </c>
      <c r="K157" s="173" t="s">
        <v>137</v>
      </c>
      <c r="L157" s="38"/>
      <c r="M157" s="178" t="s">
        <v>1</v>
      </c>
      <c r="N157" s="179" t="s">
        <v>41</v>
      </c>
      <c r="O157" s="76"/>
      <c r="P157" s="180">
        <f>O157*H157</f>
        <v>0</v>
      </c>
      <c r="Q157" s="180">
        <v>0.0020999999999999999</v>
      </c>
      <c r="R157" s="180">
        <f>Q157*H157</f>
        <v>0.0104853</v>
      </c>
      <c r="S157" s="180">
        <v>0</v>
      </c>
      <c r="T157" s="18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2" t="s">
        <v>138</v>
      </c>
      <c r="AT157" s="182" t="s">
        <v>133</v>
      </c>
      <c r="AU157" s="182" t="s">
        <v>86</v>
      </c>
      <c r="AY157" s="18" t="s">
        <v>130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84</v>
      </c>
      <c r="BK157" s="183">
        <f>ROUND(I157*H157,2)</f>
        <v>0</v>
      </c>
      <c r="BL157" s="18" t="s">
        <v>138</v>
      </c>
      <c r="BM157" s="182" t="s">
        <v>549</v>
      </c>
    </row>
    <row r="158" s="2" customFormat="1" ht="24.15" customHeight="1">
      <c r="A158" s="37"/>
      <c r="B158" s="170"/>
      <c r="C158" s="171" t="s">
        <v>199</v>
      </c>
      <c r="D158" s="171" t="s">
        <v>133</v>
      </c>
      <c r="E158" s="172" t="s">
        <v>550</v>
      </c>
      <c r="F158" s="173" t="s">
        <v>551</v>
      </c>
      <c r="G158" s="174" t="s">
        <v>136</v>
      </c>
      <c r="H158" s="175">
        <v>4.9930000000000003</v>
      </c>
      <c r="I158" s="176"/>
      <c r="J158" s="177">
        <f>ROUND(I158*H158,2)</f>
        <v>0</v>
      </c>
      <c r="K158" s="173" t="s">
        <v>137</v>
      </c>
      <c r="L158" s="38"/>
      <c r="M158" s="178" t="s">
        <v>1</v>
      </c>
      <c r="N158" s="179" t="s">
        <v>41</v>
      </c>
      <c r="O158" s="76"/>
      <c r="P158" s="180">
        <f>O158*H158</f>
        <v>0</v>
      </c>
      <c r="Q158" s="180">
        <v>0.00109</v>
      </c>
      <c r="R158" s="180">
        <f>Q158*H158</f>
        <v>0.0054423700000000002</v>
      </c>
      <c r="S158" s="180">
        <v>0</v>
      </c>
      <c r="T158" s="18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2" t="s">
        <v>138</v>
      </c>
      <c r="AT158" s="182" t="s">
        <v>133</v>
      </c>
      <c r="AU158" s="182" t="s">
        <v>86</v>
      </c>
      <c r="AY158" s="18" t="s">
        <v>130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84</v>
      </c>
      <c r="BK158" s="183">
        <f>ROUND(I158*H158,2)</f>
        <v>0</v>
      </c>
      <c r="BL158" s="18" t="s">
        <v>138</v>
      </c>
      <c r="BM158" s="182" t="s">
        <v>552</v>
      </c>
    </row>
    <row r="159" s="12" customFormat="1" ht="22.8" customHeight="1">
      <c r="A159" s="12"/>
      <c r="B159" s="157"/>
      <c r="C159" s="12"/>
      <c r="D159" s="158" t="s">
        <v>75</v>
      </c>
      <c r="E159" s="168" t="s">
        <v>179</v>
      </c>
      <c r="F159" s="168" t="s">
        <v>180</v>
      </c>
      <c r="G159" s="12"/>
      <c r="H159" s="12"/>
      <c r="I159" s="160"/>
      <c r="J159" s="169">
        <f>BK159</f>
        <v>0</v>
      </c>
      <c r="K159" s="12"/>
      <c r="L159" s="157"/>
      <c r="M159" s="162"/>
      <c r="N159" s="163"/>
      <c r="O159" s="163"/>
      <c r="P159" s="164">
        <f>SUM(P160:P166)</f>
        <v>0</v>
      </c>
      <c r="Q159" s="163"/>
      <c r="R159" s="164">
        <f>SUM(R160:R166)</f>
        <v>0</v>
      </c>
      <c r="S159" s="163"/>
      <c r="T159" s="165">
        <f>SUM(T160:T166)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8" t="s">
        <v>84</v>
      </c>
      <c r="AT159" s="166" t="s">
        <v>75</v>
      </c>
      <c r="AU159" s="166" t="s">
        <v>84</v>
      </c>
      <c r="AY159" s="158" t="s">
        <v>130</v>
      </c>
      <c r="BK159" s="167">
        <f>SUM(BK160:BK166)</f>
        <v>0</v>
      </c>
    </row>
    <row r="160" s="2" customFormat="1" ht="24.15" customHeight="1">
      <c r="A160" s="37"/>
      <c r="B160" s="170"/>
      <c r="C160" s="171" t="s">
        <v>207</v>
      </c>
      <c r="D160" s="171" t="s">
        <v>133</v>
      </c>
      <c r="E160" s="172" t="s">
        <v>553</v>
      </c>
      <c r="F160" s="173" t="s">
        <v>554</v>
      </c>
      <c r="G160" s="174" t="s">
        <v>184</v>
      </c>
      <c r="H160" s="175">
        <v>5.819</v>
      </c>
      <c r="I160" s="176"/>
      <c r="J160" s="177">
        <f>ROUND(I160*H160,2)</f>
        <v>0</v>
      </c>
      <c r="K160" s="173" t="s">
        <v>137</v>
      </c>
      <c r="L160" s="38"/>
      <c r="M160" s="178" t="s">
        <v>1</v>
      </c>
      <c r="N160" s="179" t="s">
        <v>41</v>
      </c>
      <c r="O160" s="76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2" t="s">
        <v>138</v>
      </c>
      <c r="AT160" s="182" t="s">
        <v>133</v>
      </c>
      <c r="AU160" s="182" t="s">
        <v>86</v>
      </c>
      <c r="AY160" s="18" t="s">
        <v>130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84</v>
      </c>
      <c r="BK160" s="183">
        <f>ROUND(I160*H160,2)</f>
        <v>0</v>
      </c>
      <c r="BL160" s="18" t="s">
        <v>138</v>
      </c>
      <c r="BM160" s="182" t="s">
        <v>555</v>
      </c>
    </row>
    <row r="161" s="2" customFormat="1" ht="33" customHeight="1">
      <c r="A161" s="37"/>
      <c r="B161" s="170"/>
      <c r="C161" s="171" t="s">
        <v>214</v>
      </c>
      <c r="D161" s="171" t="s">
        <v>133</v>
      </c>
      <c r="E161" s="172" t="s">
        <v>186</v>
      </c>
      <c r="F161" s="173" t="s">
        <v>187</v>
      </c>
      <c r="G161" s="174" t="s">
        <v>184</v>
      </c>
      <c r="H161" s="175">
        <v>29.094999999999999</v>
      </c>
      <c r="I161" s="176"/>
      <c r="J161" s="177">
        <f>ROUND(I161*H161,2)</f>
        <v>0</v>
      </c>
      <c r="K161" s="173" t="s">
        <v>137</v>
      </c>
      <c r="L161" s="38"/>
      <c r="M161" s="178" t="s">
        <v>1</v>
      </c>
      <c r="N161" s="179" t="s">
        <v>41</v>
      </c>
      <c r="O161" s="76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2" t="s">
        <v>138</v>
      </c>
      <c r="AT161" s="182" t="s">
        <v>133</v>
      </c>
      <c r="AU161" s="182" t="s">
        <v>86</v>
      </c>
      <c r="AY161" s="18" t="s">
        <v>130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84</v>
      </c>
      <c r="BK161" s="183">
        <f>ROUND(I161*H161,2)</f>
        <v>0</v>
      </c>
      <c r="BL161" s="18" t="s">
        <v>138</v>
      </c>
      <c r="BM161" s="182" t="s">
        <v>556</v>
      </c>
    </row>
    <row r="162" s="13" customFormat="1">
      <c r="A162" s="13"/>
      <c r="B162" s="184"/>
      <c r="C162" s="13"/>
      <c r="D162" s="185" t="s">
        <v>149</v>
      </c>
      <c r="E162" s="13"/>
      <c r="F162" s="187" t="s">
        <v>557</v>
      </c>
      <c r="G162" s="13"/>
      <c r="H162" s="188">
        <v>29.094999999999999</v>
      </c>
      <c r="I162" s="189"/>
      <c r="J162" s="13"/>
      <c r="K162" s="13"/>
      <c r="L162" s="184"/>
      <c r="M162" s="190"/>
      <c r="N162" s="191"/>
      <c r="O162" s="191"/>
      <c r="P162" s="191"/>
      <c r="Q162" s="191"/>
      <c r="R162" s="191"/>
      <c r="S162" s="191"/>
      <c r="T162" s="19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149</v>
      </c>
      <c r="AU162" s="186" t="s">
        <v>86</v>
      </c>
      <c r="AV162" s="13" t="s">
        <v>86</v>
      </c>
      <c r="AW162" s="13" t="s">
        <v>3</v>
      </c>
      <c r="AX162" s="13" t="s">
        <v>84</v>
      </c>
      <c r="AY162" s="186" t="s">
        <v>130</v>
      </c>
    </row>
    <row r="163" s="2" customFormat="1" ht="24.15" customHeight="1">
      <c r="A163" s="37"/>
      <c r="B163" s="170"/>
      <c r="C163" s="171" t="s">
        <v>218</v>
      </c>
      <c r="D163" s="171" t="s">
        <v>133</v>
      </c>
      <c r="E163" s="172" t="s">
        <v>191</v>
      </c>
      <c r="F163" s="173" t="s">
        <v>192</v>
      </c>
      <c r="G163" s="174" t="s">
        <v>184</v>
      </c>
      <c r="H163" s="175">
        <v>5.819</v>
      </c>
      <c r="I163" s="176"/>
      <c r="J163" s="177">
        <f>ROUND(I163*H163,2)</f>
        <v>0</v>
      </c>
      <c r="K163" s="173" t="s">
        <v>137</v>
      </c>
      <c r="L163" s="38"/>
      <c r="M163" s="178" t="s">
        <v>1</v>
      </c>
      <c r="N163" s="179" t="s">
        <v>41</v>
      </c>
      <c r="O163" s="76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2" t="s">
        <v>138</v>
      </c>
      <c r="AT163" s="182" t="s">
        <v>133</v>
      </c>
      <c r="AU163" s="182" t="s">
        <v>86</v>
      </c>
      <c r="AY163" s="18" t="s">
        <v>130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84</v>
      </c>
      <c r="BK163" s="183">
        <f>ROUND(I163*H163,2)</f>
        <v>0</v>
      </c>
      <c r="BL163" s="18" t="s">
        <v>138</v>
      </c>
      <c r="BM163" s="182" t="s">
        <v>558</v>
      </c>
    </row>
    <row r="164" s="2" customFormat="1" ht="24.15" customHeight="1">
      <c r="A164" s="37"/>
      <c r="B164" s="170"/>
      <c r="C164" s="171" t="s">
        <v>225</v>
      </c>
      <c r="D164" s="171" t="s">
        <v>133</v>
      </c>
      <c r="E164" s="172" t="s">
        <v>195</v>
      </c>
      <c r="F164" s="173" t="s">
        <v>196</v>
      </c>
      <c r="G164" s="174" t="s">
        <v>184</v>
      </c>
      <c r="H164" s="175">
        <v>139.65600000000001</v>
      </c>
      <c r="I164" s="176"/>
      <c r="J164" s="177">
        <f>ROUND(I164*H164,2)</f>
        <v>0</v>
      </c>
      <c r="K164" s="173" t="s">
        <v>137</v>
      </c>
      <c r="L164" s="38"/>
      <c r="M164" s="178" t="s">
        <v>1</v>
      </c>
      <c r="N164" s="179" t="s">
        <v>41</v>
      </c>
      <c r="O164" s="76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2" t="s">
        <v>138</v>
      </c>
      <c r="AT164" s="182" t="s">
        <v>133</v>
      </c>
      <c r="AU164" s="182" t="s">
        <v>86</v>
      </c>
      <c r="AY164" s="18" t="s">
        <v>130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84</v>
      </c>
      <c r="BK164" s="183">
        <f>ROUND(I164*H164,2)</f>
        <v>0</v>
      </c>
      <c r="BL164" s="18" t="s">
        <v>138</v>
      </c>
      <c r="BM164" s="182" t="s">
        <v>559</v>
      </c>
    </row>
    <row r="165" s="13" customFormat="1">
      <c r="A165" s="13"/>
      <c r="B165" s="184"/>
      <c r="C165" s="13"/>
      <c r="D165" s="185" t="s">
        <v>149</v>
      </c>
      <c r="E165" s="13"/>
      <c r="F165" s="187" t="s">
        <v>560</v>
      </c>
      <c r="G165" s="13"/>
      <c r="H165" s="188">
        <v>139.65600000000001</v>
      </c>
      <c r="I165" s="189"/>
      <c r="J165" s="13"/>
      <c r="K165" s="13"/>
      <c r="L165" s="184"/>
      <c r="M165" s="190"/>
      <c r="N165" s="191"/>
      <c r="O165" s="191"/>
      <c r="P165" s="191"/>
      <c r="Q165" s="191"/>
      <c r="R165" s="191"/>
      <c r="S165" s="191"/>
      <c r="T165" s="19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6" t="s">
        <v>149</v>
      </c>
      <c r="AU165" s="186" t="s">
        <v>86</v>
      </c>
      <c r="AV165" s="13" t="s">
        <v>86</v>
      </c>
      <c r="AW165" s="13" t="s">
        <v>3</v>
      </c>
      <c r="AX165" s="13" t="s">
        <v>84</v>
      </c>
      <c r="AY165" s="186" t="s">
        <v>130</v>
      </c>
    </row>
    <row r="166" s="2" customFormat="1" ht="44.25" customHeight="1">
      <c r="A166" s="37"/>
      <c r="B166" s="170"/>
      <c r="C166" s="171" t="s">
        <v>231</v>
      </c>
      <c r="D166" s="171" t="s">
        <v>133</v>
      </c>
      <c r="E166" s="172" t="s">
        <v>561</v>
      </c>
      <c r="F166" s="173" t="s">
        <v>562</v>
      </c>
      <c r="G166" s="174" t="s">
        <v>184</v>
      </c>
      <c r="H166" s="175">
        <v>5.819</v>
      </c>
      <c r="I166" s="176"/>
      <c r="J166" s="177">
        <f>ROUND(I166*H166,2)</f>
        <v>0</v>
      </c>
      <c r="K166" s="173" t="s">
        <v>137</v>
      </c>
      <c r="L166" s="38"/>
      <c r="M166" s="178" t="s">
        <v>1</v>
      </c>
      <c r="N166" s="179" t="s">
        <v>41</v>
      </c>
      <c r="O166" s="76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2" t="s">
        <v>138</v>
      </c>
      <c r="AT166" s="182" t="s">
        <v>133</v>
      </c>
      <c r="AU166" s="182" t="s">
        <v>86</v>
      </c>
      <c r="AY166" s="18" t="s">
        <v>130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84</v>
      </c>
      <c r="BK166" s="183">
        <f>ROUND(I166*H166,2)</f>
        <v>0</v>
      </c>
      <c r="BL166" s="18" t="s">
        <v>138</v>
      </c>
      <c r="BM166" s="182" t="s">
        <v>563</v>
      </c>
    </row>
    <row r="167" s="12" customFormat="1" ht="22.8" customHeight="1">
      <c r="A167" s="12"/>
      <c r="B167" s="157"/>
      <c r="C167" s="12"/>
      <c r="D167" s="158" t="s">
        <v>75</v>
      </c>
      <c r="E167" s="168" t="s">
        <v>564</v>
      </c>
      <c r="F167" s="168" t="s">
        <v>565</v>
      </c>
      <c r="G167" s="12"/>
      <c r="H167" s="12"/>
      <c r="I167" s="160"/>
      <c r="J167" s="169">
        <f>BK167</f>
        <v>0</v>
      </c>
      <c r="K167" s="12"/>
      <c r="L167" s="157"/>
      <c r="M167" s="162"/>
      <c r="N167" s="163"/>
      <c r="O167" s="163"/>
      <c r="P167" s="164">
        <f>SUM(P168:P169)</f>
        <v>0</v>
      </c>
      <c r="Q167" s="163"/>
      <c r="R167" s="164">
        <f>SUM(R168:R169)</f>
        <v>0</v>
      </c>
      <c r="S167" s="163"/>
      <c r="T167" s="165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8" t="s">
        <v>84</v>
      </c>
      <c r="AT167" s="166" t="s">
        <v>75</v>
      </c>
      <c r="AU167" s="166" t="s">
        <v>84</v>
      </c>
      <c r="AY167" s="158" t="s">
        <v>130</v>
      </c>
      <c r="BK167" s="167">
        <f>SUM(BK168:BK169)</f>
        <v>0</v>
      </c>
    </row>
    <row r="168" s="2" customFormat="1" ht="24.15" customHeight="1">
      <c r="A168" s="37"/>
      <c r="B168" s="170"/>
      <c r="C168" s="171" t="s">
        <v>7</v>
      </c>
      <c r="D168" s="171" t="s">
        <v>133</v>
      </c>
      <c r="E168" s="172" t="s">
        <v>566</v>
      </c>
      <c r="F168" s="173" t="s">
        <v>567</v>
      </c>
      <c r="G168" s="174" t="s">
        <v>184</v>
      </c>
      <c r="H168" s="175">
        <v>1.0740000000000001</v>
      </c>
      <c r="I168" s="176"/>
      <c r="J168" s="177">
        <f>ROUND(I168*H168,2)</f>
        <v>0</v>
      </c>
      <c r="K168" s="173" t="s">
        <v>137</v>
      </c>
      <c r="L168" s="38"/>
      <c r="M168" s="178" t="s">
        <v>1</v>
      </c>
      <c r="N168" s="179" t="s">
        <v>41</v>
      </c>
      <c r="O168" s="76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2" t="s">
        <v>138</v>
      </c>
      <c r="AT168" s="182" t="s">
        <v>133</v>
      </c>
      <c r="AU168" s="182" t="s">
        <v>86</v>
      </c>
      <c r="AY168" s="18" t="s">
        <v>130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8" t="s">
        <v>84</v>
      </c>
      <c r="BK168" s="183">
        <f>ROUND(I168*H168,2)</f>
        <v>0</v>
      </c>
      <c r="BL168" s="18" t="s">
        <v>138</v>
      </c>
      <c r="BM168" s="182" t="s">
        <v>568</v>
      </c>
    </row>
    <row r="169" s="2" customFormat="1" ht="24.15" customHeight="1">
      <c r="A169" s="37"/>
      <c r="B169" s="170"/>
      <c r="C169" s="171" t="s">
        <v>241</v>
      </c>
      <c r="D169" s="171" t="s">
        <v>133</v>
      </c>
      <c r="E169" s="172" t="s">
        <v>569</v>
      </c>
      <c r="F169" s="173" t="s">
        <v>570</v>
      </c>
      <c r="G169" s="174" t="s">
        <v>184</v>
      </c>
      <c r="H169" s="175">
        <v>1.0740000000000001</v>
      </c>
      <c r="I169" s="176"/>
      <c r="J169" s="177">
        <f>ROUND(I169*H169,2)</f>
        <v>0</v>
      </c>
      <c r="K169" s="173" t="s">
        <v>137</v>
      </c>
      <c r="L169" s="38"/>
      <c r="M169" s="178" t="s">
        <v>1</v>
      </c>
      <c r="N169" s="179" t="s">
        <v>41</v>
      </c>
      <c r="O169" s="76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2" t="s">
        <v>138</v>
      </c>
      <c r="AT169" s="182" t="s">
        <v>133</v>
      </c>
      <c r="AU169" s="182" t="s">
        <v>86</v>
      </c>
      <c r="AY169" s="18" t="s">
        <v>130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84</v>
      </c>
      <c r="BK169" s="183">
        <f>ROUND(I169*H169,2)</f>
        <v>0</v>
      </c>
      <c r="BL169" s="18" t="s">
        <v>138</v>
      </c>
      <c r="BM169" s="182" t="s">
        <v>571</v>
      </c>
    </row>
    <row r="170" s="12" customFormat="1" ht="25.92" customHeight="1">
      <c r="A170" s="12"/>
      <c r="B170" s="157"/>
      <c r="C170" s="12"/>
      <c r="D170" s="158" t="s">
        <v>75</v>
      </c>
      <c r="E170" s="159" t="s">
        <v>203</v>
      </c>
      <c r="F170" s="159" t="s">
        <v>204</v>
      </c>
      <c r="G170" s="12"/>
      <c r="H170" s="12"/>
      <c r="I170" s="160"/>
      <c r="J170" s="161">
        <f>BK170</f>
        <v>0</v>
      </c>
      <c r="K170" s="12"/>
      <c r="L170" s="157"/>
      <c r="M170" s="162"/>
      <c r="N170" s="163"/>
      <c r="O170" s="163"/>
      <c r="P170" s="164">
        <f>P171</f>
        <v>0</v>
      </c>
      <c r="Q170" s="163"/>
      <c r="R170" s="164">
        <f>R171</f>
        <v>0.064115999999999992</v>
      </c>
      <c r="S170" s="163"/>
      <c r="T170" s="165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8" t="s">
        <v>86</v>
      </c>
      <c r="AT170" s="166" t="s">
        <v>75</v>
      </c>
      <c r="AU170" s="166" t="s">
        <v>76</v>
      </c>
      <c r="AY170" s="158" t="s">
        <v>130</v>
      </c>
      <c r="BK170" s="167">
        <f>BK171</f>
        <v>0</v>
      </c>
    </row>
    <row r="171" s="12" customFormat="1" ht="22.8" customHeight="1">
      <c r="A171" s="12"/>
      <c r="B171" s="157"/>
      <c r="C171" s="12"/>
      <c r="D171" s="158" t="s">
        <v>75</v>
      </c>
      <c r="E171" s="168" t="s">
        <v>290</v>
      </c>
      <c r="F171" s="168" t="s">
        <v>291</v>
      </c>
      <c r="G171" s="12"/>
      <c r="H171" s="12"/>
      <c r="I171" s="160"/>
      <c r="J171" s="169">
        <f>BK171</f>
        <v>0</v>
      </c>
      <c r="K171" s="12"/>
      <c r="L171" s="157"/>
      <c r="M171" s="162"/>
      <c r="N171" s="163"/>
      <c r="O171" s="163"/>
      <c r="P171" s="164">
        <f>SUM(P172:P183)</f>
        <v>0</v>
      </c>
      <c r="Q171" s="163"/>
      <c r="R171" s="164">
        <f>SUM(R172:R183)</f>
        <v>0.064115999999999992</v>
      </c>
      <c r="S171" s="163"/>
      <c r="T171" s="165">
        <f>SUM(T172:T183)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8" t="s">
        <v>86</v>
      </c>
      <c r="AT171" s="166" t="s">
        <v>75</v>
      </c>
      <c r="AU171" s="166" t="s">
        <v>84</v>
      </c>
      <c r="AY171" s="158" t="s">
        <v>130</v>
      </c>
      <c r="BK171" s="167">
        <f>SUM(BK172:BK183)</f>
        <v>0</v>
      </c>
    </row>
    <row r="172" s="2" customFormat="1" ht="24.15" customHeight="1">
      <c r="A172" s="37"/>
      <c r="B172" s="170"/>
      <c r="C172" s="171" t="s">
        <v>247</v>
      </c>
      <c r="D172" s="171" t="s">
        <v>133</v>
      </c>
      <c r="E172" s="172" t="s">
        <v>572</v>
      </c>
      <c r="F172" s="173" t="s">
        <v>573</v>
      </c>
      <c r="G172" s="174" t="s">
        <v>136</v>
      </c>
      <c r="H172" s="175">
        <v>18.719999999999999</v>
      </c>
      <c r="I172" s="176"/>
      <c r="J172" s="177">
        <f>ROUND(I172*H172,2)</f>
        <v>0</v>
      </c>
      <c r="K172" s="173" t="s">
        <v>137</v>
      </c>
      <c r="L172" s="38"/>
      <c r="M172" s="178" t="s">
        <v>1</v>
      </c>
      <c r="N172" s="179" t="s">
        <v>41</v>
      </c>
      <c r="O172" s="76"/>
      <c r="P172" s="180">
        <f>O172*H172</f>
        <v>0</v>
      </c>
      <c r="Q172" s="180">
        <v>0.0027599999999999999</v>
      </c>
      <c r="R172" s="180">
        <f>Q172*H172</f>
        <v>0.051667199999999996</v>
      </c>
      <c r="S172" s="180">
        <v>0</v>
      </c>
      <c r="T172" s="18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2" t="s">
        <v>207</v>
      </c>
      <c r="AT172" s="182" t="s">
        <v>133</v>
      </c>
      <c r="AU172" s="182" t="s">
        <v>86</v>
      </c>
      <c r="AY172" s="18" t="s">
        <v>130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84</v>
      </c>
      <c r="BK172" s="183">
        <f>ROUND(I172*H172,2)</f>
        <v>0</v>
      </c>
      <c r="BL172" s="18" t="s">
        <v>207</v>
      </c>
      <c r="BM172" s="182" t="s">
        <v>574</v>
      </c>
    </row>
    <row r="173" s="14" customFormat="1">
      <c r="A173" s="14"/>
      <c r="B173" s="203"/>
      <c r="C173" s="14"/>
      <c r="D173" s="185" t="s">
        <v>149</v>
      </c>
      <c r="E173" s="204" t="s">
        <v>1</v>
      </c>
      <c r="F173" s="205" t="s">
        <v>575</v>
      </c>
      <c r="G173" s="14"/>
      <c r="H173" s="204" t="s">
        <v>1</v>
      </c>
      <c r="I173" s="206"/>
      <c r="J173" s="14"/>
      <c r="K173" s="14"/>
      <c r="L173" s="203"/>
      <c r="M173" s="207"/>
      <c r="N173" s="208"/>
      <c r="O173" s="208"/>
      <c r="P173" s="208"/>
      <c r="Q173" s="208"/>
      <c r="R173" s="208"/>
      <c r="S173" s="208"/>
      <c r="T173" s="20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4" t="s">
        <v>149</v>
      </c>
      <c r="AU173" s="204" t="s">
        <v>86</v>
      </c>
      <c r="AV173" s="14" t="s">
        <v>84</v>
      </c>
      <c r="AW173" s="14" t="s">
        <v>32</v>
      </c>
      <c r="AX173" s="14" t="s">
        <v>76</v>
      </c>
      <c r="AY173" s="204" t="s">
        <v>130</v>
      </c>
    </row>
    <row r="174" s="13" customFormat="1">
      <c r="A174" s="13"/>
      <c r="B174" s="184"/>
      <c r="C174" s="13"/>
      <c r="D174" s="185" t="s">
        <v>149</v>
      </c>
      <c r="E174" s="186" t="s">
        <v>1</v>
      </c>
      <c r="F174" s="187" t="s">
        <v>576</v>
      </c>
      <c r="G174" s="13"/>
      <c r="H174" s="188">
        <v>13.92</v>
      </c>
      <c r="I174" s="189"/>
      <c r="J174" s="13"/>
      <c r="K174" s="13"/>
      <c r="L174" s="184"/>
      <c r="M174" s="190"/>
      <c r="N174" s="191"/>
      <c r="O174" s="191"/>
      <c r="P174" s="191"/>
      <c r="Q174" s="191"/>
      <c r="R174" s="191"/>
      <c r="S174" s="191"/>
      <c r="T174" s="19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6" t="s">
        <v>149</v>
      </c>
      <c r="AU174" s="186" t="s">
        <v>86</v>
      </c>
      <c r="AV174" s="13" t="s">
        <v>86</v>
      </c>
      <c r="AW174" s="13" t="s">
        <v>32</v>
      </c>
      <c r="AX174" s="13" t="s">
        <v>76</v>
      </c>
      <c r="AY174" s="186" t="s">
        <v>130</v>
      </c>
    </row>
    <row r="175" s="13" customFormat="1">
      <c r="A175" s="13"/>
      <c r="B175" s="184"/>
      <c r="C175" s="13"/>
      <c r="D175" s="185" t="s">
        <v>149</v>
      </c>
      <c r="E175" s="186" t="s">
        <v>1</v>
      </c>
      <c r="F175" s="187" t="s">
        <v>577</v>
      </c>
      <c r="G175" s="13"/>
      <c r="H175" s="188">
        <v>4.7999999999999998</v>
      </c>
      <c r="I175" s="189"/>
      <c r="J175" s="13"/>
      <c r="K175" s="13"/>
      <c r="L175" s="184"/>
      <c r="M175" s="190"/>
      <c r="N175" s="191"/>
      <c r="O175" s="191"/>
      <c r="P175" s="191"/>
      <c r="Q175" s="191"/>
      <c r="R175" s="191"/>
      <c r="S175" s="191"/>
      <c r="T175" s="19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6" t="s">
        <v>149</v>
      </c>
      <c r="AU175" s="186" t="s">
        <v>86</v>
      </c>
      <c r="AV175" s="13" t="s">
        <v>86</v>
      </c>
      <c r="AW175" s="13" t="s">
        <v>32</v>
      </c>
      <c r="AX175" s="13" t="s">
        <v>76</v>
      </c>
      <c r="AY175" s="186" t="s">
        <v>130</v>
      </c>
    </row>
    <row r="176" s="15" customFormat="1">
      <c r="A176" s="15"/>
      <c r="B176" s="215"/>
      <c r="C176" s="15"/>
      <c r="D176" s="185" t="s">
        <v>149</v>
      </c>
      <c r="E176" s="216" t="s">
        <v>1</v>
      </c>
      <c r="F176" s="217" t="s">
        <v>508</v>
      </c>
      <c r="G176" s="15"/>
      <c r="H176" s="218">
        <v>18.719999999999999</v>
      </c>
      <c r="I176" s="219"/>
      <c r="J176" s="15"/>
      <c r="K176" s="15"/>
      <c r="L176" s="215"/>
      <c r="M176" s="220"/>
      <c r="N176" s="221"/>
      <c r="O176" s="221"/>
      <c r="P176" s="221"/>
      <c r="Q176" s="221"/>
      <c r="R176" s="221"/>
      <c r="S176" s="221"/>
      <c r="T176" s="22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16" t="s">
        <v>149</v>
      </c>
      <c r="AU176" s="216" t="s">
        <v>86</v>
      </c>
      <c r="AV176" s="15" t="s">
        <v>138</v>
      </c>
      <c r="AW176" s="15" t="s">
        <v>32</v>
      </c>
      <c r="AX176" s="15" t="s">
        <v>84</v>
      </c>
      <c r="AY176" s="216" t="s">
        <v>130</v>
      </c>
    </row>
    <row r="177" s="2" customFormat="1" ht="16.5" customHeight="1">
      <c r="A177" s="37"/>
      <c r="B177" s="170"/>
      <c r="C177" s="171" t="s">
        <v>252</v>
      </c>
      <c r="D177" s="171" t="s">
        <v>133</v>
      </c>
      <c r="E177" s="172" t="s">
        <v>316</v>
      </c>
      <c r="F177" s="173" t="s">
        <v>317</v>
      </c>
      <c r="G177" s="174" t="s">
        <v>299</v>
      </c>
      <c r="H177" s="175">
        <v>15.6</v>
      </c>
      <c r="I177" s="176"/>
      <c r="J177" s="177">
        <f>ROUND(I177*H177,2)</f>
        <v>0</v>
      </c>
      <c r="K177" s="173" t="s">
        <v>137</v>
      </c>
      <c r="L177" s="38"/>
      <c r="M177" s="178" t="s">
        <v>1</v>
      </c>
      <c r="N177" s="179" t="s">
        <v>41</v>
      </c>
      <c r="O177" s="76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2" t="s">
        <v>207</v>
      </c>
      <c r="AT177" s="182" t="s">
        <v>133</v>
      </c>
      <c r="AU177" s="182" t="s">
        <v>86</v>
      </c>
      <c r="AY177" s="18" t="s">
        <v>130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8" t="s">
        <v>84</v>
      </c>
      <c r="BK177" s="183">
        <f>ROUND(I177*H177,2)</f>
        <v>0</v>
      </c>
      <c r="BL177" s="18" t="s">
        <v>207</v>
      </c>
      <c r="BM177" s="182" t="s">
        <v>578</v>
      </c>
    </row>
    <row r="178" s="13" customFormat="1">
      <c r="A178" s="13"/>
      <c r="B178" s="184"/>
      <c r="C178" s="13"/>
      <c r="D178" s="185" t="s">
        <v>149</v>
      </c>
      <c r="E178" s="186" t="s">
        <v>1</v>
      </c>
      <c r="F178" s="187" t="s">
        <v>579</v>
      </c>
      <c r="G178" s="13"/>
      <c r="H178" s="188">
        <v>11.6</v>
      </c>
      <c r="I178" s="189"/>
      <c r="J178" s="13"/>
      <c r="K178" s="13"/>
      <c r="L178" s="184"/>
      <c r="M178" s="190"/>
      <c r="N178" s="191"/>
      <c r="O178" s="191"/>
      <c r="P178" s="191"/>
      <c r="Q178" s="191"/>
      <c r="R178" s="191"/>
      <c r="S178" s="191"/>
      <c r="T178" s="19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6" t="s">
        <v>149</v>
      </c>
      <c r="AU178" s="186" t="s">
        <v>86</v>
      </c>
      <c r="AV178" s="13" t="s">
        <v>86</v>
      </c>
      <c r="AW178" s="13" t="s">
        <v>32</v>
      </c>
      <c r="AX178" s="13" t="s">
        <v>76</v>
      </c>
      <c r="AY178" s="186" t="s">
        <v>130</v>
      </c>
    </row>
    <row r="179" s="13" customFormat="1">
      <c r="A179" s="13"/>
      <c r="B179" s="184"/>
      <c r="C179" s="13"/>
      <c r="D179" s="185" t="s">
        <v>149</v>
      </c>
      <c r="E179" s="186" t="s">
        <v>1</v>
      </c>
      <c r="F179" s="187" t="s">
        <v>580</v>
      </c>
      <c r="G179" s="13"/>
      <c r="H179" s="188">
        <v>4</v>
      </c>
      <c r="I179" s="189"/>
      <c r="J179" s="13"/>
      <c r="K179" s="13"/>
      <c r="L179" s="184"/>
      <c r="M179" s="190"/>
      <c r="N179" s="191"/>
      <c r="O179" s="191"/>
      <c r="P179" s="191"/>
      <c r="Q179" s="191"/>
      <c r="R179" s="191"/>
      <c r="S179" s="191"/>
      <c r="T179" s="19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6" t="s">
        <v>149</v>
      </c>
      <c r="AU179" s="186" t="s">
        <v>86</v>
      </c>
      <c r="AV179" s="13" t="s">
        <v>86</v>
      </c>
      <c r="AW179" s="13" t="s">
        <v>32</v>
      </c>
      <c r="AX179" s="13" t="s">
        <v>76</v>
      </c>
      <c r="AY179" s="186" t="s">
        <v>130</v>
      </c>
    </row>
    <row r="180" s="15" customFormat="1">
      <c r="A180" s="15"/>
      <c r="B180" s="215"/>
      <c r="C180" s="15"/>
      <c r="D180" s="185" t="s">
        <v>149</v>
      </c>
      <c r="E180" s="216" t="s">
        <v>1</v>
      </c>
      <c r="F180" s="217" t="s">
        <v>508</v>
      </c>
      <c r="G180" s="15"/>
      <c r="H180" s="218">
        <v>15.6</v>
      </c>
      <c r="I180" s="219"/>
      <c r="J180" s="15"/>
      <c r="K180" s="15"/>
      <c r="L180" s="215"/>
      <c r="M180" s="220"/>
      <c r="N180" s="221"/>
      <c r="O180" s="221"/>
      <c r="P180" s="221"/>
      <c r="Q180" s="221"/>
      <c r="R180" s="221"/>
      <c r="S180" s="221"/>
      <c r="T180" s="222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16" t="s">
        <v>149</v>
      </c>
      <c r="AU180" s="216" t="s">
        <v>86</v>
      </c>
      <c r="AV180" s="15" t="s">
        <v>138</v>
      </c>
      <c r="AW180" s="15" t="s">
        <v>32</v>
      </c>
      <c r="AX180" s="15" t="s">
        <v>84</v>
      </c>
      <c r="AY180" s="216" t="s">
        <v>130</v>
      </c>
    </row>
    <row r="181" s="2" customFormat="1" ht="24.15" customHeight="1">
      <c r="A181" s="37"/>
      <c r="B181" s="170"/>
      <c r="C181" s="193" t="s">
        <v>256</v>
      </c>
      <c r="D181" s="193" t="s">
        <v>219</v>
      </c>
      <c r="E181" s="194" t="s">
        <v>320</v>
      </c>
      <c r="F181" s="195" t="s">
        <v>321</v>
      </c>
      <c r="G181" s="196" t="s">
        <v>136</v>
      </c>
      <c r="H181" s="197">
        <v>4.6799999999999997</v>
      </c>
      <c r="I181" s="198"/>
      <c r="J181" s="199">
        <f>ROUND(I181*H181,2)</f>
        <v>0</v>
      </c>
      <c r="K181" s="195" t="s">
        <v>137</v>
      </c>
      <c r="L181" s="200"/>
      <c r="M181" s="201" t="s">
        <v>1</v>
      </c>
      <c r="N181" s="202" t="s">
        <v>41</v>
      </c>
      <c r="O181" s="76"/>
      <c r="P181" s="180">
        <f>O181*H181</f>
        <v>0</v>
      </c>
      <c r="Q181" s="180">
        <v>0.00266</v>
      </c>
      <c r="R181" s="180">
        <f>Q181*H181</f>
        <v>0.012448799999999999</v>
      </c>
      <c r="S181" s="180">
        <v>0</v>
      </c>
      <c r="T181" s="18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2" t="s">
        <v>222</v>
      </c>
      <c r="AT181" s="182" t="s">
        <v>219</v>
      </c>
      <c r="AU181" s="182" t="s">
        <v>86</v>
      </c>
      <c r="AY181" s="18" t="s">
        <v>130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84</v>
      </c>
      <c r="BK181" s="183">
        <f>ROUND(I181*H181,2)</f>
        <v>0</v>
      </c>
      <c r="BL181" s="18" t="s">
        <v>207</v>
      </c>
      <c r="BM181" s="182" t="s">
        <v>581</v>
      </c>
    </row>
    <row r="182" s="13" customFormat="1">
      <c r="A182" s="13"/>
      <c r="B182" s="184"/>
      <c r="C182" s="13"/>
      <c r="D182" s="185" t="s">
        <v>149</v>
      </c>
      <c r="E182" s="186" t="s">
        <v>1</v>
      </c>
      <c r="F182" s="187" t="s">
        <v>582</v>
      </c>
      <c r="G182" s="13"/>
      <c r="H182" s="188">
        <v>4.6799999999999997</v>
      </c>
      <c r="I182" s="189"/>
      <c r="J182" s="13"/>
      <c r="K182" s="13"/>
      <c r="L182" s="184"/>
      <c r="M182" s="190"/>
      <c r="N182" s="191"/>
      <c r="O182" s="191"/>
      <c r="P182" s="191"/>
      <c r="Q182" s="191"/>
      <c r="R182" s="191"/>
      <c r="S182" s="191"/>
      <c r="T182" s="19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6" t="s">
        <v>149</v>
      </c>
      <c r="AU182" s="186" t="s">
        <v>86</v>
      </c>
      <c r="AV182" s="13" t="s">
        <v>86</v>
      </c>
      <c r="AW182" s="13" t="s">
        <v>32</v>
      </c>
      <c r="AX182" s="13" t="s">
        <v>84</v>
      </c>
      <c r="AY182" s="186" t="s">
        <v>130</v>
      </c>
    </row>
    <row r="183" s="2" customFormat="1" ht="24.15" customHeight="1">
      <c r="A183" s="37"/>
      <c r="B183" s="170"/>
      <c r="C183" s="171" t="s">
        <v>261</v>
      </c>
      <c r="D183" s="171" t="s">
        <v>133</v>
      </c>
      <c r="E183" s="172" t="s">
        <v>380</v>
      </c>
      <c r="F183" s="173" t="s">
        <v>381</v>
      </c>
      <c r="G183" s="174" t="s">
        <v>184</v>
      </c>
      <c r="H183" s="175">
        <v>0.064000000000000001</v>
      </c>
      <c r="I183" s="176"/>
      <c r="J183" s="177">
        <f>ROUND(I183*H183,2)</f>
        <v>0</v>
      </c>
      <c r="K183" s="173" t="s">
        <v>137</v>
      </c>
      <c r="L183" s="38"/>
      <c r="M183" s="178" t="s">
        <v>1</v>
      </c>
      <c r="N183" s="179" t="s">
        <v>41</v>
      </c>
      <c r="O183" s="76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2" t="s">
        <v>207</v>
      </c>
      <c r="AT183" s="182" t="s">
        <v>133</v>
      </c>
      <c r="AU183" s="182" t="s">
        <v>86</v>
      </c>
      <c r="AY183" s="18" t="s">
        <v>130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8" t="s">
        <v>84</v>
      </c>
      <c r="BK183" s="183">
        <f>ROUND(I183*H183,2)</f>
        <v>0</v>
      </c>
      <c r="BL183" s="18" t="s">
        <v>207</v>
      </c>
      <c r="BM183" s="182" t="s">
        <v>583</v>
      </c>
    </row>
    <row r="184" s="12" customFormat="1" ht="25.92" customHeight="1">
      <c r="A184" s="12"/>
      <c r="B184" s="157"/>
      <c r="C184" s="12"/>
      <c r="D184" s="158" t="s">
        <v>75</v>
      </c>
      <c r="E184" s="159" t="s">
        <v>480</v>
      </c>
      <c r="F184" s="159" t="s">
        <v>481</v>
      </c>
      <c r="G184" s="12"/>
      <c r="H184" s="12"/>
      <c r="I184" s="160"/>
      <c r="J184" s="161">
        <f>BK184</f>
        <v>0</v>
      </c>
      <c r="K184" s="12"/>
      <c r="L184" s="157"/>
      <c r="M184" s="162"/>
      <c r="N184" s="163"/>
      <c r="O184" s="163"/>
      <c r="P184" s="164">
        <f>P185</f>
        <v>0</v>
      </c>
      <c r="Q184" s="163"/>
      <c r="R184" s="164">
        <f>R185</f>
        <v>0</v>
      </c>
      <c r="S184" s="163"/>
      <c r="T184" s="165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58" t="s">
        <v>155</v>
      </c>
      <c r="AT184" s="166" t="s">
        <v>75</v>
      </c>
      <c r="AU184" s="166" t="s">
        <v>76</v>
      </c>
      <c r="AY184" s="158" t="s">
        <v>130</v>
      </c>
      <c r="BK184" s="167">
        <f>BK185</f>
        <v>0</v>
      </c>
    </row>
    <row r="185" s="12" customFormat="1" ht="22.8" customHeight="1">
      <c r="A185" s="12"/>
      <c r="B185" s="157"/>
      <c r="C185" s="12"/>
      <c r="D185" s="158" t="s">
        <v>75</v>
      </c>
      <c r="E185" s="168" t="s">
        <v>584</v>
      </c>
      <c r="F185" s="168" t="s">
        <v>585</v>
      </c>
      <c r="G185" s="12"/>
      <c r="H185" s="12"/>
      <c r="I185" s="160"/>
      <c r="J185" s="169">
        <f>BK185</f>
        <v>0</v>
      </c>
      <c r="K185" s="12"/>
      <c r="L185" s="157"/>
      <c r="M185" s="162"/>
      <c r="N185" s="163"/>
      <c r="O185" s="163"/>
      <c r="P185" s="164">
        <f>P186</f>
        <v>0</v>
      </c>
      <c r="Q185" s="163"/>
      <c r="R185" s="164">
        <f>R186</f>
        <v>0</v>
      </c>
      <c r="S185" s="163"/>
      <c r="T185" s="165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58" t="s">
        <v>155</v>
      </c>
      <c r="AT185" s="166" t="s">
        <v>75</v>
      </c>
      <c r="AU185" s="166" t="s">
        <v>84</v>
      </c>
      <c r="AY185" s="158" t="s">
        <v>130</v>
      </c>
      <c r="BK185" s="167">
        <f>BK186</f>
        <v>0</v>
      </c>
    </row>
    <row r="186" s="2" customFormat="1" ht="16.5" customHeight="1">
      <c r="A186" s="37"/>
      <c r="B186" s="170"/>
      <c r="C186" s="171" t="s">
        <v>266</v>
      </c>
      <c r="D186" s="171" t="s">
        <v>133</v>
      </c>
      <c r="E186" s="172" t="s">
        <v>586</v>
      </c>
      <c r="F186" s="173" t="s">
        <v>587</v>
      </c>
      <c r="G186" s="174" t="s">
        <v>426</v>
      </c>
      <c r="H186" s="175">
        <v>1</v>
      </c>
      <c r="I186" s="176"/>
      <c r="J186" s="177">
        <f>ROUND(I186*H186,2)</f>
        <v>0</v>
      </c>
      <c r="K186" s="173" t="s">
        <v>137</v>
      </c>
      <c r="L186" s="38"/>
      <c r="M186" s="210" t="s">
        <v>1</v>
      </c>
      <c r="N186" s="211" t="s">
        <v>41</v>
      </c>
      <c r="O186" s="212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2" t="s">
        <v>486</v>
      </c>
      <c r="AT186" s="182" t="s">
        <v>133</v>
      </c>
      <c r="AU186" s="182" t="s">
        <v>86</v>
      </c>
      <c r="AY186" s="18" t="s">
        <v>130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8" t="s">
        <v>84</v>
      </c>
      <c r="BK186" s="183">
        <f>ROUND(I186*H186,2)</f>
        <v>0</v>
      </c>
      <c r="BL186" s="18" t="s">
        <v>486</v>
      </c>
      <c r="BM186" s="182" t="s">
        <v>588</v>
      </c>
    </row>
    <row r="187" s="2" customFormat="1" ht="6.96" customHeight="1">
      <c r="A187" s="37"/>
      <c r="B187" s="59"/>
      <c r="C187" s="60"/>
      <c r="D187" s="60"/>
      <c r="E187" s="60"/>
      <c r="F187" s="60"/>
      <c r="G187" s="60"/>
      <c r="H187" s="60"/>
      <c r="I187" s="60"/>
      <c r="J187" s="60"/>
      <c r="K187" s="60"/>
      <c r="L187" s="38"/>
      <c r="M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</row>
  </sheetData>
  <autoFilter ref="C124:K18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93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 xml:space="preserve">Rekonstrukce střechy  MŠ Akátová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94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589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590</v>
      </c>
      <c r="G12" s="37"/>
      <c r="H12" s="37"/>
      <c r="I12" s="31" t="s">
        <v>22</v>
      </c>
      <c r="J12" s="68" t="str">
        <f>'Rekapitulace stavby'!AN8</f>
        <v>9. 10. 2024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590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591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592</v>
      </c>
      <c r="F21" s="37"/>
      <c r="G21" s="37"/>
      <c r="H21" s="37"/>
      <c r="I21" s="31" t="s">
        <v>27</v>
      </c>
      <c r="J21" s="26" t="s">
        <v>593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591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592</v>
      </c>
      <c r="F24" s="37"/>
      <c r="G24" s="37"/>
      <c r="H24" s="37"/>
      <c r="I24" s="31" t="s">
        <v>27</v>
      </c>
      <c r="J24" s="26" t="s">
        <v>593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ROUND(J125,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ROUND((SUM(BE125:BE182)),  2)</f>
        <v>0</v>
      </c>
      <c r="G33" s="37"/>
      <c r="H33" s="37"/>
      <c r="I33" s="127">
        <v>0.20999999999999999</v>
      </c>
      <c r="J33" s="126">
        <f>ROUND(((SUM(BE125:BE182))*I33),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ROUND((SUM(BF125:BF182)),  2)</f>
        <v>0</v>
      </c>
      <c r="G34" s="37"/>
      <c r="H34" s="37"/>
      <c r="I34" s="127">
        <v>0.12</v>
      </c>
      <c r="J34" s="126">
        <f>ROUND(((SUM(BF125:BF182))*I34),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ROUND((SUM(BG125:BG182)),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ROUND((SUM(BH125:BH182)),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ROUND((SUM(BI125:BI182)),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 xml:space="preserve">Rekonstrukce střechy  MŠ Akátová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 xml:space="preserve">003 - Hromosvod  -  MŠ Akátová 1361/17, Č.Těšín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9. 10. 2024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>Petr Kubala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Petr Kubala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97</v>
      </c>
      <c r="D94" s="128"/>
      <c r="E94" s="128"/>
      <c r="F94" s="128"/>
      <c r="G94" s="128"/>
      <c r="H94" s="128"/>
      <c r="I94" s="128"/>
      <c r="J94" s="137" t="s">
        <v>98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99</v>
      </c>
      <c r="D96" s="37"/>
      <c r="E96" s="37"/>
      <c r="F96" s="37"/>
      <c r="G96" s="37"/>
      <c r="H96" s="37"/>
      <c r="I96" s="37"/>
      <c r="J96" s="95">
        <f>J125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100</v>
      </c>
    </row>
    <row r="97" s="9" customFormat="1" ht="24.96" customHeight="1">
      <c r="A97" s="9"/>
      <c r="B97" s="139"/>
      <c r="C97" s="9"/>
      <c r="D97" s="140" t="s">
        <v>105</v>
      </c>
      <c r="E97" s="141"/>
      <c r="F97" s="141"/>
      <c r="G97" s="141"/>
      <c r="H97" s="141"/>
      <c r="I97" s="141"/>
      <c r="J97" s="142">
        <f>J126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594</v>
      </c>
      <c r="E98" s="145"/>
      <c r="F98" s="145"/>
      <c r="G98" s="145"/>
      <c r="H98" s="145"/>
      <c r="I98" s="145"/>
      <c r="J98" s="146">
        <f>J127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9"/>
      <c r="C99" s="9"/>
      <c r="D99" s="140" t="s">
        <v>595</v>
      </c>
      <c r="E99" s="141"/>
      <c r="F99" s="141"/>
      <c r="G99" s="141"/>
      <c r="H99" s="141"/>
      <c r="I99" s="141"/>
      <c r="J99" s="142">
        <f>J137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3"/>
      <c r="C100" s="10"/>
      <c r="D100" s="144" t="s">
        <v>596</v>
      </c>
      <c r="E100" s="145"/>
      <c r="F100" s="145"/>
      <c r="G100" s="145"/>
      <c r="H100" s="145"/>
      <c r="I100" s="145"/>
      <c r="J100" s="146">
        <f>J138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597</v>
      </c>
      <c r="E101" s="145"/>
      <c r="F101" s="145"/>
      <c r="G101" s="145"/>
      <c r="H101" s="145"/>
      <c r="I101" s="145"/>
      <c r="J101" s="146">
        <f>J171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598</v>
      </c>
      <c r="E102" s="145"/>
      <c r="F102" s="145"/>
      <c r="G102" s="145"/>
      <c r="H102" s="145"/>
      <c r="I102" s="145"/>
      <c r="J102" s="146">
        <f>J174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9"/>
      <c r="C103" s="9"/>
      <c r="D103" s="140" t="s">
        <v>599</v>
      </c>
      <c r="E103" s="141"/>
      <c r="F103" s="141"/>
      <c r="G103" s="141"/>
      <c r="H103" s="141"/>
      <c r="I103" s="141"/>
      <c r="J103" s="142">
        <f>J178</f>
        <v>0</v>
      </c>
      <c r="K103" s="9"/>
      <c r="L103" s="13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39"/>
      <c r="C104" s="9"/>
      <c r="D104" s="140" t="s">
        <v>113</v>
      </c>
      <c r="E104" s="141"/>
      <c r="F104" s="141"/>
      <c r="G104" s="141"/>
      <c r="H104" s="141"/>
      <c r="I104" s="141"/>
      <c r="J104" s="142">
        <f>J180</f>
        <v>0</v>
      </c>
      <c r="K104" s="9"/>
      <c r="L104" s="13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3"/>
      <c r="C105" s="10"/>
      <c r="D105" s="144" t="s">
        <v>114</v>
      </c>
      <c r="E105" s="145"/>
      <c r="F105" s="145"/>
      <c r="G105" s="145"/>
      <c r="H105" s="145"/>
      <c r="I105" s="145"/>
      <c r="J105" s="146">
        <f>J181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115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120" t="str">
        <f>E7</f>
        <v xml:space="preserve">Rekonstrukce střechy  MŠ Akátová</v>
      </c>
      <c r="F115" s="31"/>
      <c r="G115" s="31"/>
      <c r="H115" s="31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94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E9</f>
        <v xml:space="preserve">003 - Hromosvod  -  MŠ Akátová 1361/17, Č.Těšín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7"/>
      <c r="E119" s="37"/>
      <c r="F119" s="26" t="str">
        <f>F12</f>
        <v xml:space="preserve"> </v>
      </c>
      <c r="G119" s="37"/>
      <c r="H119" s="37"/>
      <c r="I119" s="31" t="s">
        <v>22</v>
      </c>
      <c r="J119" s="68" t="str">
        <f>IF(J12="","",J12)</f>
        <v>9. 10. 2024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7"/>
      <c r="E121" s="37"/>
      <c r="F121" s="26" t="str">
        <f>E15</f>
        <v xml:space="preserve"> </v>
      </c>
      <c r="G121" s="37"/>
      <c r="H121" s="37"/>
      <c r="I121" s="31" t="s">
        <v>30</v>
      </c>
      <c r="J121" s="35" t="str">
        <f>E21</f>
        <v>Petr Kubala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7"/>
      <c r="E122" s="37"/>
      <c r="F122" s="26" t="str">
        <f>IF(E18="","",E18)</f>
        <v>Vyplň údaj</v>
      </c>
      <c r="G122" s="37"/>
      <c r="H122" s="37"/>
      <c r="I122" s="31" t="s">
        <v>33</v>
      </c>
      <c r="J122" s="35" t="str">
        <f>E24</f>
        <v>Petr Kubala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47"/>
      <c r="B124" s="148"/>
      <c r="C124" s="149" t="s">
        <v>116</v>
      </c>
      <c r="D124" s="150" t="s">
        <v>61</v>
      </c>
      <c r="E124" s="150" t="s">
        <v>57</v>
      </c>
      <c r="F124" s="150" t="s">
        <v>58</v>
      </c>
      <c r="G124" s="150" t="s">
        <v>117</v>
      </c>
      <c r="H124" s="150" t="s">
        <v>118</v>
      </c>
      <c r="I124" s="150" t="s">
        <v>119</v>
      </c>
      <c r="J124" s="150" t="s">
        <v>98</v>
      </c>
      <c r="K124" s="151" t="s">
        <v>120</v>
      </c>
      <c r="L124" s="152"/>
      <c r="M124" s="85" t="s">
        <v>1</v>
      </c>
      <c r="N124" s="86" t="s">
        <v>40</v>
      </c>
      <c r="O124" s="86" t="s">
        <v>121</v>
      </c>
      <c r="P124" s="86" t="s">
        <v>122</v>
      </c>
      <c r="Q124" s="86" t="s">
        <v>123</v>
      </c>
      <c r="R124" s="86" t="s">
        <v>124</v>
      </c>
      <c r="S124" s="86" t="s">
        <v>125</v>
      </c>
      <c r="T124" s="87" t="s">
        <v>126</v>
      </c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47"/>
    </row>
    <row r="125" s="2" customFormat="1" ht="22.8" customHeight="1">
      <c r="A125" s="37"/>
      <c r="B125" s="38"/>
      <c r="C125" s="92" t="s">
        <v>127</v>
      </c>
      <c r="D125" s="37"/>
      <c r="E125" s="37"/>
      <c r="F125" s="37"/>
      <c r="G125" s="37"/>
      <c r="H125" s="37"/>
      <c r="I125" s="37"/>
      <c r="J125" s="153">
        <f>BK125</f>
        <v>0</v>
      </c>
      <c r="K125" s="37"/>
      <c r="L125" s="38"/>
      <c r="M125" s="88"/>
      <c r="N125" s="72"/>
      <c r="O125" s="89"/>
      <c r="P125" s="154">
        <f>P126+P137+P178+P180</f>
        <v>0</v>
      </c>
      <c r="Q125" s="89"/>
      <c r="R125" s="154">
        <f>R126+R137+R178+R180</f>
        <v>0.094719999999999999</v>
      </c>
      <c r="S125" s="89"/>
      <c r="T125" s="155">
        <f>T126+T137+T178+T180</f>
        <v>0.076620000000000021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75</v>
      </c>
      <c r="AU125" s="18" t="s">
        <v>100</v>
      </c>
      <c r="BK125" s="156">
        <f>BK126+BK137+BK178+BK180</f>
        <v>0</v>
      </c>
    </row>
    <row r="126" s="12" customFormat="1" ht="25.92" customHeight="1">
      <c r="A126" s="12"/>
      <c r="B126" s="157"/>
      <c r="C126" s="12"/>
      <c r="D126" s="158" t="s">
        <v>75</v>
      </c>
      <c r="E126" s="159" t="s">
        <v>203</v>
      </c>
      <c r="F126" s="159" t="s">
        <v>204</v>
      </c>
      <c r="G126" s="12"/>
      <c r="H126" s="12"/>
      <c r="I126" s="160"/>
      <c r="J126" s="161">
        <f>BK126</f>
        <v>0</v>
      </c>
      <c r="K126" s="12"/>
      <c r="L126" s="157"/>
      <c r="M126" s="162"/>
      <c r="N126" s="163"/>
      <c r="O126" s="163"/>
      <c r="P126" s="164">
        <f>P127</f>
        <v>0</v>
      </c>
      <c r="Q126" s="163"/>
      <c r="R126" s="164">
        <f>R127</f>
        <v>0.0067999999999999996</v>
      </c>
      <c r="S126" s="163"/>
      <c r="T126" s="165">
        <f>T127</f>
        <v>0.076620000000000021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8" t="s">
        <v>86</v>
      </c>
      <c r="AT126" s="166" t="s">
        <v>75</v>
      </c>
      <c r="AU126" s="166" t="s">
        <v>76</v>
      </c>
      <c r="AY126" s="158" t="s">
        <v>130</v>
      </c>
      <c r="BK126" s="167">
        <f>BK127</f>
        <v>0</v>
      </c>
    </row>
    <row r="127" s="12" customFormat="1" ht="22.8" customHeight="1">
      <c r="A127" s="12"/>
      <c r="B127" s="157"/>
      <c r="C127" s="12"/>
      <c r="D127" s="158" t="s">
        <v>75</v>
      </c>
      <c r="E127" s="168" t="s">
        <v>600</v>
      </c>
      <c r="F127" s="168" t="s">
        <v>601</v>
      </c>
      <c r="G127" s="12"/>
      <c r="H127" s="12"/>
      <c r="I127" s="160"/>
      <c r="J127" s="169">
        <f>BK127</f>
        <v>0</v>
      </c>
      <c r="K127" s="12"/>
      <c r="L127" s="157"/>
      <c r="M127" s="162"/>
      <c r="N127" s="163"/>
      <c r="O127" s="163"/>
      <c r="P127" s="164">
        <f>SUM(P128:P136)</f>
        <v>0</v>
      </c>
      <c r="Q127" s="163"/>
      <c r="R127" s="164">
        <f>SUM(R128:R136)</f>
        <v>0.0067999999999999996</v>
      </c>
      <c r="S127" s="163"/>
      <c r="T127" s="165">
        <f>SUM(T128:T136)</f>
        <v>0.076620000000000021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8" t="s">
        <v>86</v>
      </c>
      <c r="AT127" s="166" t="s">
        <v>75</v>
      </c>
      <c r="AU127" s="166" t="s">
        <v>84</v>
      </c>
      <c r="AY127" s="158" t="s">
        <v>130</v>
      </c>
      <c r="BK127" s="167">
        <f>SUM(BK128:BK136)</f>
        <v>0</v>
      </c>
    </row>
    <row r="128" s="2" customFormat="1" ht="24.15" customHeight="1">
      <c r="A128" s="37"/>
      <c r="B128" s="170"/>
      <c r="C128" s="171" t="s">
        <v>84</v>
      </c>
      <c r="D128" s="171" t="s">
        <v>133</v>
      </c>
      <c r="E128" s="172" t="s">
        <v>602</v>
      </c>
      <c r="F128" s="173" t="s">
        <v>603</v>
      </c>
      <c r="G128" s="174" t="s">
        <v>299</v>
      </c>
      <c r="H128" s="175">
        <v>10</v>
      </c>
      <c r="I128" s="176"/>
      <c r="J128" s="177">
        <f>ROUND(I128*H128,2)</f>
        <v>0</v>
      </c>
      <c r="K128" s="173" t="s">
        <v>604</v>
      </c>
      <c r="L128" s="38"/>
      <c r="M128" s="178" t="s">
        <v>1</v>
      </c>
      <c r="N128" s="179" t="s">
        <v>41</v>
      </c>
      <c r="O128" s="76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2" t="s">
        <v>207</v>
      </c>
      <c r="AT128" s="182" t="s">
        <v>133</v>
      </c>
      <c r="AU128" s="182" t="s">
        <v>86</v>
      </c>
      <c r="AY128" s="18" t="s">
        <v>130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84</v>
      </c>
      <c r="BK128" s="183">
        <f>ROUND(I128*H128,2)</f>
        <v>0</v>
      </c>
      <c r="BL128" s="18" t="s">
        <v>207</v>
      </c>
      <c r="BM128" s="182" t="s">
        <v>605</v>
      </c>
    </row>
    <row r="129" s="2" customFormat="1" ht="16.5" customHeight="1">
      <c r="A129" s="37"/>
      <c r="B129" s="170"/>
      <c r="C129" s="193" t="s">
        <v>86</v>
      </c>
      <c r="D129" s="193" t="s">
        <v>219</v>
      </c>
      <c r="E129" s="194" t="s">
        <v>606</v>
      </c>
      <c r="F129" s="195" t="s">
        <v>607</v>
      </c>
      <c r="G129" s="196" t="s">
        <v>608</v>
      </c>
      <c r="H129" s="197">
        <v>6.7999999999999998</v>
      </c>
      <c r="I129" s="198"/>
      <c r="J129" s="199">
        <f>ROUND(I129*H129,2)</f>
        <v>0</v>
      </c>
      <c r="K129" s="195" t="s">
        <v>604</v>
      </c>
      <c r="L129" s="200"/>
      <c r="M129" s="201" t="s">
        <v>1</v>
      </c>
      <c r="N129" s="202" t="s">
        <v>41</v>
      </c>
      <c r="O129" s="76"/>
      <c r="P129" s="180">
        <f>O129*H129</f>
        <v>0</v>
      </c>
      <c r="Q129" s="180">
        <v>0.001</v>
      </c>
      <c r="R129" s="180">
        <f>Q129*H129</f>
        <v>0.0067999999999999996</v>
      </c>
      <c r="S129" s="180">
        <v>0</v>
      </c>
      <c r="T129" s="18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2" t="s">
        <v>222</v>
      </c>
      <c r="AT129" s="182" t="s">
        <v>219</v>
      </c>
      <c r="AU129" s="182" t="s">
        <v>86</v>
      </c>
      <c r="AY129" s="18" t="s">
        <v>130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84</v>
      </c>
      <c r="BK129" s="183">
        <f>ROUND(I129*H129,2)</f>
        <v>0</v>
      </c>
      <c r="BL129" s="18" t="s">
        <v>207</v>
      </c>
      <c r="BM129" s="182" t="s">
        <v>609</v>
      </c>
    </row>
    <row r="130" s="13" customFormat="1">
      <c r="A130" s="13"/>
      <c r="B130" s="184"/>
      <c r="C130" s="13"/>
      <c r="D130" s="185" t="s">
        <v>149</v>
      </c>
      <c r="E130" s="186" t="s">
        <v>1</v>
      </c>
      <c r="F130" s="187" t="s">
        <v>610</v>
      </c>
      <c r="G130" s="13"/>
      <c r="H130" s="188">
        <v>6.7999999999999998</v>
      </c>
      <c r="I130" s="189"/>
      <c r="J130" s="13"/>
      <c r="K130" s="13"/>
      <c r="L130" s="184"/>
      <c r="M130" s="190"/>
      <c r="N130" s="191"/>
      <c r="O130" s="191"/>
      <c r="P130" s="191"/>
      <c r="Q130" s="191"/>
      <c r="R130" s="191"/>
      <c r="S130" s="191"/>
      <c r="T130" s="19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6" t="s">
        <v>149</v>
      </c>
      <c r="AU130" s="186" t="s">
        <v>86</v>
      </c>
      <c r="AV130" s="13" t="s">
        <v>86</v>
      </c>
      <c r="AW130" s="13" t="s">
        <v>32</v>
      </c>
      <c r="AX130" s="13" t="s">
        <v>84</v>
      </c>
      <c r="AY130" s="186" t="s">
        <v>130</v>
      </c>
    </row>
    <row r="131" s="2" customFormat="1" ht="24.15" customHeight="1">
      <c r="A131" s="37"/>
      <c r="B131" s="170"/>
      <c r="C131" s="171" t="s">
        <v>145</v>
      </c>
      <c r="D131" s="171" t="s">
        <v>133</v>
      </c>
      <c r="E131" s="172" t="s">
        <v>611</v>
      </c>
      <c r="F131" s="173" t="s">
        <v>612</v>
      </c>
      <c r="G131" s="174" t="s">
        <v>299</v>
      </c>
      <c r="H131" s="175">
        <v>42</v>
      </c>
      <c r="I131" s="176"/>
      <c r="J131" s="177">
        <f>ROUND(I131*H131,2)</f>
        <v>0</v>
      </c>
      <c r="K131" s="173" t="s">
        <v>604</v>
      </c>
      <c r="L131" s="38"/>
      <c r="M131" s="178" t="s">
        <v>1</v>
      </c>
      <c r="N131" s="179" t="s">
        <v>41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0.00040000000000000002</v>
      </c>
      <c r="T131" s="181">
        <f>S131*H131</f>
        <v>0.016800000000000002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207</v>
      </c>
      <c r="AT131" s="182" t="s">
        <v>133</v>
      </c>
      <c r="AU131" s="182" t="s">
        <v>86</v>
      </c>
      <c r="AY131" s="18" t="s">
        <v>130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84</v>
      </c>
      <c r="BK131" s="183">
        <f>ROUND(I131*H131,2)</f>
        <v>0</v>
      </c>
      <c r="BL131" s="18" t="s">
        <v>207</v>
      </c>
      <c r="BM131" s="182" t="s">
        <v>613</v>
      </c>
    </row>
    <row r="132" s="2" customFormat="1" ht="24.15" customHeight="1">
      <c r="A132" s="37"/>
      <c r="B132" s="170"/>
      <c r="C132" s="171" t="s">
        <v>138</v>
      </c>
      <c r="D132" s="171" t="s">
        <v>133</v>
      </c>
      <c r="E132" s="172" t="s">
        <v>614</v>
      </c>
      <c r="F132" s="173" t="s">
        <v>615</v>
      </c>
      <c r="G132" s="174" t="s">
        <v>299</v>
      </c>
      <c r="H132" s="175">
        <v>75</v>
      </c>
      <c r="I132" s="176"/>
      <c r="J132" s="177">
        <f>ROUND(I132*H132,2)</f>
        <v>0</v>
      </c>
      <c r="K132" s="173" t="s">
        <v>604</v>
      </c>
      <c r="L132" s="38"/>
      <c r="M132" s="178" t="s">
        <v>1</v>
      </c>
      <c r="N132" s="179" t="s">
        <v>41</v>
      </c>
      <c r="O132" s="76"/>
      <c r="P132" s="180">
        <f>O132*H132</f>
        <v>0</v>
      </c>
      <c r="Q132" s="180">
        <v>0</v>
      </c>
      <c r="R132" s="180">
        <f>Q132*H132</f>
        <v>0</v>
      </c>
      <c r="S132" s="180">
        <v>0.00040000000000000002</v>
      </c>
      <c r="T132" s="181">
        <f>S132*H132</f>
        <v>0.030000000000000002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2" t="s">
        <v>207</v>
      </c>
      <c r="AT132" s="182" t="s">
        <v>133</v>
      </c>
      <c r="AU132" s="182" t="s">
        <v>86</v>
      </c>
      <c r="AY132" s="18" t="s">
        <v>130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84</v>
      </c>
      <c r="BK132" s="183">
        <f>ROUND(I132*H132,2)</f>
        <v>0</v>
      </c>
      <c r="BL132" s="18" t="s">
        <v>207</v>
      </c>
      <c r="BM132" s="182" t="s">
        <v>616</v>
      </c>
    </row>
    <row r="133" s="2" customFormat="1" ht="21.75" customHeight="1">
      <c r="A133" s="37"/>
      <c r="B133" s="170"/>
      <c r="C133" s="171" t="s">
        <v>155</v>
      </c>
      <c r="D133" s="171" t="s">
        <v>133</v>
      </c>
      <c r="E133" s="172" t="s">
        <v>617</v>
      </c>
      <c r="F133" s="173" t="s">
        <v>618</v>
      </c>
      <c r="G133" s="174" t="s">
        <v>234</v>
      </c>
      <c r="H133" s="175">
        <v>60</v>
      </c>
      <c r="I133" s="176"/>
      <c r="J133" s="177">
        <f>ROUND(I133*H133,2)</f>
        <v>0</v>
      </c>
      <c r="K133" s="173" t="s">
        <v>604</v>
      </c>
      <c r="L133" s="38"/>
      <c r="M133" s="178" t="s">
        <v>1</v>
      </c>
      <c r="N133" s="179" t="s">
        <v>41</v>
      </c>
      <c r="O133" s="76"/>
      <c r="P133" s="180">
        <f>O133*H133</f>
        <v>0</v>
      </c>
      <c r="Q133" s="180">
        <v>0</v>
      </c>
      <c r="R133" s="180">
        <f>Q133*H133</f>
        <v>0</v>
      </c>
      <c r="S133" s="180">
        <v>0.00014999999999999999</v>
      </c>
      <c r="T133" s="181">
        <f>S133*H133</f>
        <v>0.0089999999999999993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207</v>
      </c>
      <c r="AT133" s="182" t="s">
        <v>133</v>
      </c>
      <c r="AU133" s="182" t="s">
        <v>86</v>
      </c>
      <c r="AY133" s="18" t="s">
        <v>130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84</v>
      </c>
      <c r="BK133" s="183">
        <f>ROUND(I133*H133,2)</f>
        <v>0</v>
      </c>
      <c r="BL133" s="18" t="s">
        <v>207</v>
      </c>
      <c r="BM133" s="182" t="s">
        <v>619</v>
      </c>
    </row>
    <row r="134" s="2" customFormat="1" ht="24.15" customHeight="1">
      <c r="A134" s="37"/>
      <c r="B134" s="170"/>
      <c r="C134" s="171" t="s">
        <v>131</v>
      </c>
      <c r="D134" s="171" t="s">
        <v>133</v>
      </c>
      <c r="E134" s="172" t="s">
        <v>620</v>
      </c>
      <c r="F134" s="173" t="s">
        <v>621</v>
      </c>
      <c r="G134" s="174" t="s">
        <v>234</v>
      </c>
      <c r="H134" s="175">
        <v>36</v>
      </c>
      <c r="I134" s="176"/>
      <c r="J134" s="177">
        <f>ROUND(I134*H134,2)</f>
        <v>0</v>
      </c>
      <c r="K134" s="173" t="s">
        <v>604</v>
      </c>
      <c r="L134" s="38"/>
      <c r="M134" s="178" t="s">
        <v>1</v>
      </c>
      <c r="N134" s="179" t="s">
        <v>41</v>
      </c>
      <c r="O134" s="76"/>
      <c r="P134" s="180">
        <f>O134*H134</f>
        <v>0</v>
      </c>
      <c r="Q134" s="180">
        <v>0</v>
      </c>
      <c r="R134" s="180">
        <f>Q134*H134</f>
        <v>0</v>
      </c>
      <c r="S134" s="180">
        <v>0.00021000000000000001</v>
      </c>
      <c r="T134" s="181">
        <f>S134*H134</f>
        <v>0.0075600000000000007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2" t="s">
        <v>207</v>
      </c>
      <c r="AT134" s="182" t="s">
        <v>133</v>
      </c>
      <c r="AU134" s="182" t="s">
        <v>86</v>
      </c>
      <c r="AY134" s="18" t="s">
        <v>130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84</v>
      </c>
      <c r="BK134" s="183">
        <f>ROUND(I134*H134,2)</f>
        <v>0</v>
      </c>
      <c r="BL134" s="18" t="s">
        <v>207</v>
      </c>
      <c r="BM134" s="182" t="s">
        <v>622</v>
      </c>
    </row>
    <row r="135" s="2" customFormat="1" ht="24.15" customHeight="1">
      <c r="A135" s="37"/>
      <c r="B135" s="170"/>
      <c r="C135" s="171" t="s">
        <v>163</v>
      </c>
      <c r="D135" s="171" t="s">
        <v>133</v>
      </c>
      <c r="E135" s="172" t="s">
        <v>623</v>
      </c>
      <c r="F135" s="173" t="s">
        <v>624</v>
      </c>
      <c r="G135" s="174" t="s">
        <v>234</v>
      </c>
      <c r="H135" s="175">
        <v>6</v>
      </c>
      <c r="I135" s="176"/>
      <c r="J135" s="177">
        <f>ROUND(I135*H135,2)</f>
        <v>0</v>
      </c>
      <c r="K135" s="173" t="s">
        <v>604</v>
      </c>
      <c r="L135" s="38"/>
      <c r="M135" s="178" t="s">
        <v>1</v>
      </c>
      <c r="N135" s="179" t="s">
        <v>41</v>
      </c>
      <c r="O135" s="76"/>
      <c r="P135" s="180">
        <f>O135*H135</f>
        <v>0</v>
      </c>
      <c r="Q135" s="180">
        <v>0</v>
      </c>
      <c r="R135" s="180">
        <f>Q135*H135</f>
        <v>0</v>
      </c>
      <c r="S135" s="180">
        <v>0.0022100000000000002</v>
      </c>
      <c r="T135" s="181">
        <f>S135*H135</f>
        <v>0.013260000000000001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2" t="s">
        <v>207</v>
      </c>
      <c r="AT135" s="182" t="s">
        <v>133</v>
      </c>
      <c r="AU135" s="182" t="s">
        <v>86</v>
      </c>
      <c r="AY135" s="18" t="s">
        <v>130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84</v>
      </c>
      <c r="BK135" s="183">
        <f>ROUND(I135*H135,2)</f>
        <v>0</v>
      </c>
      <c r="BL135" s="18" t="s">
        <v>207</v>
      </c>
      <c r="BM135" s="182" t="s">
        <v>625</v>
      </c>
    </row>
    <row r="136" s="2" customFormat="1" ht="33" customHeight="1">
      <c r="A136" s="37"/>
      <c r="B136" s="170"/>
      <c r="C136" s="171" t="s">
        <v>168</v>
      </c>
      <c r="D136" s="171" t="s">
        <v>133</v>
      </c>
      <c r="E136" s="172" t="s">
        <v>626</v>
      </c>
      <c r="F136" s="173" t="s">
        <v>627</v>
      </c>
      <c r="G136" s="174" t="s">
        <v>628</v>
      </c>
      <c r="H136" s="223"/>
      <c r="I136" s="176"/>
      <c r="J136" s="177">
        <f>ROUND(I136*H136,2)</f>
        <v>0</v>
      </c>
      <c r="K136" s="173" t="s">
        <v>604</v>
      </c>
      <c r="L136" s="38"/>
      <c r="M136" s="178" t="s">
        <v>1</v>
      </c>
      <c r="N136" s="179" t="s">
        <v>41</v>
      </c>
      <c r="O136" s="76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2" t="s">
        <v>207</v>
      </c>
      <c r="AT136" s="182" t="s">
        <v>133</v>
      </c>
      <c r="AU136" s="182" t="s">
        <v>86</v>
      </c>
      <c r="AY136" s="18" t="s">
        <v>130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84</v>
      </c>
      <c r="BK136" s="183">
        <f>ROUND(I136*H136,2)</f>
        <v>0</v>
      </c>
      <c r="BL136" s="18" t="s">
        <v>207</v>
      </c>
      <c r="BM136" s="182" t="s">
        <v>629</v>
      </c>
    </row>
    <row r="137" s="12" customFormat="1" ht="25.92" customHeight="1">
      <c r="A137" s="12"/>
      <c r="B137" s="157"/>
      <c r="C137" s="12"/>
      <c r="D137" s="158" t="s">
        <v>75</v>
      </c>
      <c r="E137" s="159" t="s">
        <v>219</v>
      </c>
      <c r="F137" s="159" t="s">
        <v>630</v>
      </c>
      <c r="G137" s="12"/>
      <c r="H137" s="12"/>
      <c r="I137" s="160"/>
      <c r="J137" s="161">
        <f>BK137</f>
        <v>0</v>
      </c>
      <c r="K137" s="12"/>
      <c r="L137" s="157"/>
      <c r="M137" s="162"/>
      <c r="N137" s="163"/>
      <c r="O137" s="163"/>
      <c r="P137" s="164">
        <f>P138+P171+P174</f>
        <v>0</v>
      </c>
      <c r="Q137" s="163"/>
      <c r="R137" s="164">
        <f>R138+R171+R174</f>
        <v>0.087919999999999998</v>
      </c>
      <c r="S137" s="163"/>
      <c r="T137" s="165">
        <f>T138+T171+T174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8" t="s">
        <v>145</v>
      </c>
      <c r="AT137" s="166" t="s">
        <v>75</v>
      </c>
      <c r="AU137" s="166" t="s">
        <v>76</v>
      </c>
      <c r="AY137" s="158" t="s">
        <v>130</v>
      </c>
      <c r="BK137" s="167">
        <f>BK138+BK171+BK174</f>
        <v>0</v>
      </c>
    </row>
    <row r="138" s="12" customFormat="1" ht="22.8" customHeight="1">
      <c r="A138" s="12"/>
      <c r="B138" s="157"/>
      <c r="C138" s="12"/>
      <c r="D138" s="158" t="s">
        <v>75</v>
      </c>
      <c r="E138" s="168" t="s">
        <v>631</v>
      </c>
      <c r="F138" s="168" t="s">
        <v>632</v>
      </c>
      <c r="G138" s="12"/>
      <c r="H138" s="12"/>
      <c r="I138" s="160"/>
      <c r="J138" s="169">
        <f>BK138</f>
        <v>0</v>
      </c>
      <c r="K138" s="12"/>
      <c r="L138" s="157"/>
      <c r="M138" s="162"/>
      <c r="N138" s="163"/>
      <c r="O138" s="163"/>
      <c r="P138" s="164">
        <f>SUM(P139:P170)</f>
        <v>0</v>
      </c>
      <c r="Q138" s="163"/>
      <c r="R138" s="164">
        <f>SUM(R139:R170)</f>
        <v>0.087919999999999998</v>
      </c>
      <c r="S138" s="163"/>
      <c r="T138" s="165">
        <f>SUM(T139:T170)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8" t="s">
        <v>145</v>
      </c>
      <c r="AT138" s="166" t="s">
        <v>75</v>
      </c>
      <c r="AU138" s="166" t="s">
        <v>84</v>
      </c>
      <c r="AY138" s="158" t="s">
        <v>130</v>
      </c>
      <c r="BK138" s="167">
        <f>SUM(BK139:BK170)</f>
        <v>0</v>
      </c>
    </row>
    <row r="139" s="2" customFormat="1" ht="24.15" customHeight="1">
      <c r="A139" s="37"/>
      <c r="B139" s="170"/>
      <c r="C139" s="171" t="s">
        <v>143</v>
      </c>
      <c r="D139" s="171" t="s">
        <v>133</v>
      </c>
      <c r="E139" s="172" t="s">
        <v>633</v>
      </c>
      <c r="F139" s="173" t="s">
        <v>634</v>
      </c>
      <c r="G139" s="174" t="s">
        <v>299</v>
      </c>
      <c r="H139" s="175">
        <v>115</v>
      </c>
      <c r="I139" s="176"/>
      <c r="J139" s="177">
        <f>ROUND(I139*H139,2)</f>
        <v>0</v>
      </c>
      <c r="K139" s="173" t="s">
        <v>604</v>
      </c>
      <c r="L139" s="38"/>
      <c r="M139" s="178" t="s">
        <v>1</v>
      </c>
      <c r="N139" s="179" t="s">
        <v>41</v>
      </c>
      <c r="O139" s="76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2" t="s">
        <v>432</v>
      </c>
      <c r="AT139" s="182" t="s">
        <v>133</v>
      </c>
      <c r="AU139" s="182" t="s">
        <v>86</v>
      </c>
      <c r="AY139" s="18" t="s">
        <v>130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84</v>
      </c>
      <c r="BK139" s="183">
        <f>ROUND(I139*H139,2)</f>
        <v>0</v>
      </c>
      <c r="BL139" s="18" t="s">
        <v>432</v>
      </c>
      <c r="BM139" s="182" t="s">
        <v>635</v>
      </c>
    </row>
    <row r="140" s="2" customFormat="1" ht="24.15" customHeight="1">
      <c r="A140" s="37"/>
      <c r="B140" s="170"/>
      <c r="C140" s="193" t="s">
        <v>175</v>
      </c>
      <c r="D140" s="193" t="s">
        <v>219</v>
      </c>
      <c r="E140" s="194" t="s">
        <v>636</v>
      </c>
      <c r="F140" s="195" t="s">
        <v>637</v>
      </c>
      <c r="G140" s="196" t="s">
        <v>608</v>
      </c>
      <c r="H140" s="197">
        <v>15.525</v>
      </c>
      <c r="I140" s="198"/>
      <c r="J140" s="199">
        <f>ROUND(I140*H140,2)</f>
        <v>0</v>
      </c>
      <c r="K140" s="195" t="s">
        <v>1</v>
      </c>
      <c r="L140" s="200"/>
      <c r="M140" s="201" t="s">
        <v>1</v>
      </c>
      <c r="N140" s="202" t="s">
        <v>41</v>
      </c>
      <c r="O140" s="76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2" t="s">
        <v>638</v>
      </c>
      <c r="AT140" s="182" t="s">
        <v>219</v>
      </c>
      <c r="AU140" s="182" t="s">
        <v>86</v>
      </c>
      <c r="AY140" s="18" t="s">
        <v>130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84</v>
      </c>
      <c r="BK140" s="183">
        <f>ROUND(I140*H140,2)</f>
        <v>0</v>
      </c>
      <c r="BL140" s="18" t="s">
        <v>432</v>
      </c>
      <c r="BM140" s="182" t="s">
        <v>639</v>
      </c>
    </row>
    <row r="141" s="13" customFormat="1">
      <c r="A141" s="13"/>
      <c r="B141" s="184"/>
      <c r="C141" s="13"/>
      <c r="D141" s="185" t="s">
        <v>149</v>
      </c>
      <c r="E141" s="186" t="s">
        <v>1</v>
      </c>
      <c r="F141" s="187" t="s">
        <v>640</v>
      </c>
      <c r="G141" s="13"/>
      <c r="H141" s="188">
        <v>15.525</v>
      </c>
      <c r="I141" s="189"/>
      <c r="J141" s="13"/>
      <c r="K141" s="13"/>
      <c r="L141" s="184"/>
      <c r="M141" s="190"/>
      <c r="N141" s="191"/>
      <c r="O141" s="191"/>
      <c r="P141" s="191"/>
      <c r="Q141" s="191"/>
      <c r="R141" s="191"/>
      <c r="S141" s="191"/>
      <c r="T141" s="19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149</v>
      </c>
      <c r="AU141" s="186" t="s">
        <v>86</v>
      </c>
      <c r="AV141" s="13" t="s">
        <v>86</v>
      </c>
      <c r="AW141" s="13" t="s">
        <v>32</v>
      </c>
      <c r="AX141" s="13" t="s">
        <v>84</v>
      </c>
      <c r="AY141" s="186" t="s">
        <v>130</v>
      </c>
    </row>
    <row r="142" s="2" customFormat="1" ht="16.5" customHeight="1">
      <c r="A142" s="37"/>
      <c r="B142" s="170"/>
      <c r="C142" s="193" t="s">
        <v>181</v>
      </c>
      <c r="D142" s="193" t="s">
        <v>219</v>
      </c>
      <c r="E142" s="194" t="s">
        <v>641</v>
      </c>
      <c r="F142" s="195" t="s">
        <v>642</v>
      </c>
      <c r="G142" s="196" t="s">
        <v>234</v>
      </c>
      <c r="H142" s="197">
        <v>53</v>
      </c>
      <c r="I142" s="198"/>
      <c r="J142" s="199">
        <f>ROUND(I142*H142,2)</f>
        <v>0</v>
      </c>
      <c r="K142" s="195" t="s">
        <v>1</v>
      </c>
      <c r="L142" s="200"/>
      <c r="M142" s="201" t="s">
        <v>1</v>
      </c>
      <c r="N142" s="202" t="s">
        <v>41</v>
      </c>
      <c r="O142" s="76"/>
      <c r="P142" s="180">
        <f>O142*H142</f>
        <v>0</v>
      </c>
      <c r="Q142" s="180">
        <v>0.00010000000000000001</v>
      </c>
      <c r="R142" s="180">
        <f>Q142*H142</f>
        <v>0.0053</v>
      </c>
      <c r="S142" s="180">
        <v>0</v>
      </c>
      <c r="T142" s="18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2" t="s">
        <v>638</v>
      </c>
      <c r="AT142" s="182" t="s">
        <v>219</v>
      </c>
      <c r="AU142" s="182" t="s">
        <v>86</v>
      </c>
      <c r="AY142" s="18" t="s">
        <v>130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84</v>
      </c>
      <c r="BK142" s="183">
        <f>ROUND(I142*H142,2)</f>
        <v>0</v>
      </c>
      <c r="BL142" s="18" t="s">
        <v>432</v>
      </c>
      <c r="BM142" s="182" t="s">
        <v>643</v>
      </c>
    </row>
    <row r="143" s="2" customFormat="1" ht="16.5" customHeight="1">
      <c r="A143" s="37"/>
      <c r="B143" s="170"/>
      <c r="C143" s="193" t="s">
        <v>8</v>
      </c>
      <c r="D143" s="193" t="s">
        <v>219</v>
      </c>
      <c r="E143" s="194" t="s">
        <v>644</v>
      </c>
      <c r="F143" s="195" t="s">
        <v>645</v>
      </c>
      <c r="G143" s="196" t="s">
        <v>234</v>
      </c>
      <c r="H143" s="197">
        <v>12</v>
      </c>
      <c r="I143" s="198"/>
      <c r="J143" s="199">
        <f>ROUND(I143*H143,2)</f>
        <v>0</v>
      </c>
      <c r="K143" s="195" t="s">
        <v>1</v>
      </c>
      <c r="L143" s="200"/>
      <c r="M143" s="201" t="s">
        <v>1</v>
      </c>
      <c r="N143" s="202" t="s">
        <v>41</v>
      </c>
      <c r="O143" s="76"/>
      <c r="P143" s="180">
        <f>O143*H143</f>
        <v>0</v>
      </c>
      <c r="Q143" s="180">
        <v>6.9999999999999994E-05</v>
      </c>
      <c r="R143" s="180">
        <f>Q143*H143</f>
        <v>0.00083999999999999993</v>
      </c>
      <c r="S143" s="180">
        <v>0</v>
      </c>
      <c r="T143" s="18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2" t="s">
        <v>638</v>
      </c>
      <c r="AT143" s="182" t="s">
        <v>219</v>
      </c>
      <c r="AU143" s="182" t="s">
        <v>86</v>
      </c>
      <c r="AY143" s="18" t="s">
        <v>130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84</v>
      </c>
      <c r="BK143" s="183">
        <f>ROUND(I143*H143,2)</f>
        <v>0</v>
      </c>
      <c r="BL143" s="18" t="s">
        <v>432</v>
      </c>
      <c r="BM143" s="182" t="s">
        <v>646</v>
      </c>
    </row>
    <row r="144" s="2" customFormat="1" ht="21.75" customHeight="1">
      <c r="A144" s="37"/>
      <c r="B144" s="170"/>
      <c r="C144" s="193" t="s">
        <v>190</v>
      </c>
      <c r="D144" s="193" t="s">
        <v>219</v>
      </c>
      <c r="E144" s="194" t="s">
        <v>647</v>
      </c>
      <c r="F144" s="195" t="s">
        <v>648</v>
      </c>
      <c r="G144" s="196" t="s">
        <v>234</v>
      </c>
      <c r="H144" s="197">
        <v>12</v>
      </c>
      <c r="I144" s="198"/>
      <c r="J144" s="199">
        <f>ROUND(I144*H144,2)</f>
        <v>0</v>
      </c>
      <c r="K144" s="195" t="s">
        <v>1</v>
      </c>
      <c r="L144" s="200"/>
      <c r="M144" s="201" t="s">
        <v>1</v>
      </c>
      <c r="N144" s="202" t="s">
        <v>41</v>
      </c>
      <c r="O144" s="76"/>
      <c r="P144" s="180">
        <f>O144*H144</f>
        <v>0</v>
      </c>
      <c r="Q144" s="180">
        <v>8.0000000000000007E-05</v>
      </c>
      <c r="R144" s="180">
        <f>Q144*H144</f>
        <v>0.00096000000000000013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638</v>
      </c>
      <c r="AT144" s="182" t="s">
        <v>219</v>
      </c>
      <c r="AU144" s="182" t="s">
        <v>86</v>
      </c>
      <c r="AY144" s="18" t="s">
        <v>130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84</v>
      </c>
      <c r="BK144" s="183">
        <f>ROUND(I144*H144,2)</f>
        <v>0</v>
      </c>
      <c r="BL144" s="18" t="s">
        <v>432</v>
      </c>
      <c r="BM144" s="182" t="s">
        <v>649</v>
      </c>
    </row>
    <row r="145" s="2" customFormat="1" ht="16.5" customHeight="1">
      <c r="A145" s="37"/>
      <c r="B145" s="170"/>
      <c r="C145" s="193" t="s">
        <v>194</v>
      </c>
      <c r="D145" s="193" t="s">
        <v>219</v>
      </c>
      <c r="E145" s="194" t="s">
        <v>650</v>
      </c>
      <c r="F145" s="195" t="s">
        <v>651</v>
      </c>
      <c r="G145" s="196" t="s">
        <v>234</v>
      </c>
      <c r="H145" s="197">
        <v>24</v>
      </c>
      <c r="I145" s="198"/>
      <c r="J145" s="199">
        <f>ROUND(I145*H145,2)</f>
        <v>0</v>
      </c>
      <c r="K145" s="195" t="s">
        <v>1</v>
      </c>
      <c r="L145" s="200"/>
      <c r="M145" s="201" t="s">
        <v>1</v>
      </c>
      <c r="N145" s="202" t="s">
        <v>41</v>
      </c>
      <c r="O145" s="76"/>
      <c r="P145" s="180">
        <f>O145*H145</f>
        <v>0</v>
      </c>
      <c r="Q145" s="180">
        <v>6.0000000000000002E-05</v>
      </c>
      <c r="R145" s="180">
        <f>Q145*H145</f>
        <v>0.0014400000000000001</v>
      </c>
      <c r="S145" s="180">
        <v>0</v>
      </c>
      <c r="T145" s="18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2" t="s">
        <v>638</v>
      </c>
      <c r="AT145" s="182" t="s">
        <v>219</v>
      </c>
      <c r="AU145" s="182" t="s">
        <v>86</v>
      </c>
      <c r="AY145" s="18" t="s">
        <v>130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84</v>
      </c>
      <c r="BK145" s="183">
        <f>ROUND(I145*H145,2)</f>
        <v>0</v>
      </c>
      <c r="BL145" s="18" t="s">
        <v>432</v>
      </c>
      <c r="BM145" s="182" t="s">
        <v>652</v>
      </c>
    </row>
    <row r="146" s="2" customFormat="1" ht="16.5" customHeight="1">
      <c r="A146" s="37"/>
      <c r="B146" s="170"/>
      <c r="C146" s="171" t="s">
        <v>199</v>
      </c>
      <c r="D146" s="171" t="s">
        <v>133</v>
      </c>
      <c r="E146" s="172" t="s">
        <v>653</v>
      </c>
      <c r="F146" s="173" t="s">
        <v>654</v>
      </c>
      <c r="G146" s="174" t="s">
        <v>234</v>
      </c>
      <c r="H146" s="175">
        <v>8</v>
      </c>
      <c r="I146" s="176"/>
      <c r="J146" s="177">
        <f>ROUND(I146*H146,2)</f>
        <v>0</v>
      </c>
      <c r="K146" s="173" t="s">
        <v>604</v>
      </c>
      <c r="L146" s="38"/>
      <c r="M146" s="178" t="s">
        <v>1</v>
      </c>
      <c r="N146" s="179" t="s">
        <v>41</v>
      </c>
      <c r="O146" s="76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2" t="s">
        <v>432</v>
      </c>
      <c r="AT146" s="182" t="s">
        <v>133</v>
      </c>
      <c r="AU146" s="182" t="s">
        <v>86</v>
      </c>
      <c r="AY146" s="18" t="s">
        <v>130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84</v>
      </c>
      <c r="BK146" s="183">
        <f>ROUND(I146*H146,2)</f>
        <v>0</v>
      </c>
      <c r="BL146" s="18" t="s">
        <v>432</v>
      </c>
      <c r="BM146" s="182" t="s">
        <v>655</v>
      </c>
    </row>
    <row r="147" s="2" customFormat="1" ht="21.75" customHeight="1">
      <c r="A147" s="37"/>
      <c r="B147" s="170"/>
      <c r="C147" s="193" t="s">
        <v>207</v>
      </c>
      <c r="D147" s="193" t="s">
        <v>219</v>
      </c>
      <c r="E147" s="194" t="s">
        <v>656</v>
      </c>
      <c r="F147" s="195" t="s">
        <v>657</v>
      </c>
      <c r="G147" s="196" t="s">
        <v>234</v>
      </c>
      <c r="H147" s="197">
        <v>1</v>
      </c>
      <c r="I147" s="198"/>
      <c r="J147" s="199">
        <f>ROUND(I147*H147,2)</f>
        <v>0</v>
      </c>
      <c r="K147" s="195" t="s">
        <v>1</v>
      </c>
      <c r="L147" s="200"/>
      <c r="M147" s="201" t="s">
        <v>1</v>
      </c>
      <c r="N147" s="202" t="s">
        <v>41</v>
      </c>
      <c r="O147" s="76"/>
      <c r="P147" s="180">
        <f>O147*H147</f>
        <v>0</v>
      </c>
      <c r="Q147" s="180">
        <v>0.0013699999999999999</v>
      </c>
      <c r="R147" s="180">
        <f>Q147*H147</f>
        <v>0.0013699999999999999</v>
      </c>
      <c r="S147" s="180">
        <v>0</v>
      </c>
      <c r="T147" s="18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638</v>
      </c>
      <c r="AT147" s="182" t="s">
        <v>219</v>
      </c>
      <c r="AU147" s="182" t="s">
        <v>86</v>
      </c>
      <c r="AY147" s="18" t="s">
        <v>130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84</v>
      </c>
      <c r="BK147" s="183">
        <f>ROUND(I147*H147,2)</f>
        <v>0</v>
      </c>
      <c r="BL147" s="18" t="s">
        <v>432</v>
      </c>
      <c r="BM147" s="182" t="s">
        <v>658</v>
      </c>
    </row>
    <row r="148" s="2" customFormat="1" ht="21.75" customHeight="1">
      <c r="A148" s="37"/>
      <c r="B148" s="170"/>
      <c r="C148" s="193" t="s">
        <v>214</v>
      </c>
      <c r="D148" s="193" t="s">
        <v>219</v>
      </c>
      <c r="E148" s="194" t="s">
        <v>659</v>
      </c>
      <c r="F148" s="195" t="s">
        <v>660</v>
      </c>
      <c r="G148" s="196" t="s">
        <v>234</v>
      </c>
      <c r="H148" s="197">
        <v>1</v>
      </c>
      <c r="I148" s="198"/>
      <c r="J148" s="199">
        <f>ROUND(I148*H148,2)</f>
        <v>0</v>
      </c>
      <c r="K148" s="195" t="s">
        <v>1</v>
      </c>
      <c r="L148" s="200"/>
      <c r="M148" s="201" t="s">
        <v>1</v>
      </c>
      <c r="N148" s="202" t="s">
        <v>41</v>
      </c>
      <c r="O148" s="76"/>
      <c r="P148" s="180">
        <f>O148*H148</f>
        <v>0</v>
      </c>
      <c r="Q148" s="180">
        <v>0.00059999999999999995</v>
      </c>
      <c r="R148" s="180">
        <f>Q148*H148</f>
        <v>0.00059999999999999995</v>
      </c>
      <c r="S148" s="180">
        <v>0</v>
      </c>
      <c r="T148" s="18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2" t="s">
        <v>638</v>
      </c>
      <c r="AT148" s="182" t="s">
        <v>219</v>
      </c>
      <c r="AU148" s="182" t="s">
        <v>86</v>
      </c>
      <c r="AY148" s="18" t="s">
        <v>130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84</v>
      </c>
      <c r="BK148" s="183">
        <f>ROUND(I148*H148,2)</f>
        <v>0</v>
      </c>
      <c r="BL148" s="18" t="s">
        <v>432</v>
      </c>
      <c r="BM148" s="182" t="s">
        <v>661</v>
      </c>
    </row>
    <row r="149" s="2" customFormat="1" ht="21.75" customHeight="1">
      <c r="A149" s="37"/>
      <c r="B149" s="170"/>
      <c r="C149" s="193" t="s">
        <v>218</v>
      </c>
      <c r="D149" s="193" t="s">
        <v>219</v>
      </c>
      <c r="E149" s="194" t="s">
        <v>662</v>
      </c>
      <c r="F149" s="195" t="s">
        <v>663</v>
      </c>
      <c r="G149" s="196" t="s">
        <v>234</v>
      </c>
      <c r="H149" s="197">
        <v>2</v>
      </c>
      <c r="I149" s="198"/>
      <c r="J149" s="199">
        <f>ROUND(I149*H149,2)</f>
        <v>0</v>
      </c>
      <c r="K149" s="195" t="s">
        <v>1</v>
      </c>
      <c r="L149" s="200"/>
      <c r="M149" s="201" t="s">
        <v>1</v>
      </c>
      <c r="N149" s="202" t="s">
        <v>41</v>
      </c>
      <c r="O149" s="76"/>
      <c r="P149" s="180">
        <f>O149*H149</f>
        <v>0</v>
      </c>
      <c r="Q149" s="180">
        <v>0.00038000000000000002</v>
      </c>
      <c r="R149" s="180">
        <f>Q149*H149</f>
        <v>0.00076000000000000004</v>
      </c>
      <c r="S149" s="180">
        <v>0</v>
      </c>
      <c r="T149" s="18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2" t="s">
        <v>638</v>
      </c>
      <c r="AT149" s="182" t="s">
        <v>219</v>
      </c>
      <c r="AU149" s="182" t="s">
        <v>86</v>
      </c>
      <c r="AY149" s="18" t="s">
        <v>130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84</v>
      </c>
      <c r="BK149" s="183">
        <f>ROUND(I149*H149,2)</f>
        <v>0</v>
      </c>
      <c r="BL149" s="18" t="s">
        <v>432</v>
      </c>
      <c r="BM149" s="182" t="s">
        <v>664</v>
      </c>
    </row>
    <row r="150" s="2" customFormat="1" ht="16.5" customHeight="1">
      <c r="A150" s="37"/>
      <c r="B150" s="170"/>
      <c r="C150" s="193" t="s">
        <v>225</v>
      </c>
      <c r="D150" s="193" t="s">
        <v>219</v>
      </c>
      <c r="E150" s="194" t="s">
        <v>665</v>
      </c>
      <c r="F150" s="195" t="s">
        <v>666</v>
      </c>
      <c r="G150" s="196" t="s">
        <v>234</v>
      </c>
      <c r="H150" s="197">
        <v>4</v>
      </c>
      <c r="I150" s="198"/>
      <c r="J150" s="199">
        <f>ROUND(I150*H150,2)</f>
        <v>0</v>
      </c>
      <c r="K150" s="195" t="s">
        <v>1</v>
      </c>
      <c r="L150" s="200"/>
      <c r="M150" s="201" t="s">
        <v>1</v>
      </c>
      <c r="N150" s="202" t="s">
        <v>41</v>
      </c>
      <c r="O150" s="76"/>
      <c r="P150" s="180">
        <f>O150*H150</f>
        <v>0</v>
      </c>
      <c r="Q150" s="180">
        <v>0.00036000000000000002</v>
      </c>
      <c r="R150" s="180">
        <f>Q150*H150</f>
        <v>0.0014400000000000001</v>
      </c>
      <c r="S150" s="180">
        <v>0</v>
      </c>
      <c r="T150" s="18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2" t="s">
        <v>638</v>
      </c>
      <c r="AT150" s="182" t="s">
        <v>219</v>
      </c>
      <c r="AU150" s="182" t="s">
        <v>86</v>
      </c>
      <c r="AY150" s="18" t="s">
        <v>130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84</v>
      </c>
      <c r="BK150" s="183">
        <f>ROUND(I150*H150,2)</f>
        <v>0</v>
      </c>
      <c r="BL150" s="18" t="s">
        <v>432</v>
      </c>
      <c r="BM150" s="182" t="s">
        <v>667</v>
      </c>
    </row>
    <row r="151" s="2" customFormat="1" ht="16.5" customHeight="1">
      <c r="A151" s="37"/>
      <c r="B151" s="170"/>
      <c r="C151" s="193" t="s">
        <v>231</v>
      </c>
      <c r="D151" s="193" t="s">
        <v>219</v>
      </c>
      <c r="E151" s="194" t="s">
        <v>668</v>
      </c>
      <c r="F151" s="195" t="s">
        <v>669</v>
      </c>
      <c r="G151" s="196" t="s">
        <v>234</v>
      </c>
      <c r="H151" s="197">
        <v>1</v>
      </c>
      <c r="I151" s="198"/>
      <c r="J151" s="199">
        <f>ROUND(I151*H151,2)</f>
        <v>0</v>
      </c>
      <c r="K151" s="195" t="s">
        <v>1</v>
      </c>
      <c r="L151" s="200"/>
      <c r="M151" s="201" t="s">
        <v>1</v>
      </c>
      <c r="N151" s="202" t="s">
        <v>41</v>
      </c>
      <c r="O151" s="76"/>
      <c r="P151" s="180">
        <f>O151*H151</f>
        <v>0</v>
      </c>
      <c r="Q151" s="180">
        <v>0.00117</v>
      </c>
      <c r="R151" s="180">
        <f>Q151*H151</f>
        <v>0.00117</v>
      </c>
      <c r="S151" s="180">
        <v>0</v>
      </c>
      <c r="T151" s="18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2" t="s">
        <v>638</v>
      </c>
      <c r="AT151" s="182" t="s">
        <v>219</v>
      </c>
      <c r="AU151" s="182" t="s">
        <v>86</v>
      </c>
      <c r="AY151" s="18" t="s">
        <v>130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84</v>
      </c>
      <c r="BK151" s="183">
        <f>ROUND(I151*H151,2)</f>
        <v>0</v>
      </c>
      <c r="BL151" s="18" t="s">
        <v>432</v>
      </c>
      <c r="BM151" s="182" t="s">
        <v>670</v>
      </c>
    </row>
    <row r="152" s="2" customFormat="1" ht="16.5" customHeight="1">
      <c r="A152" s="37"/>
      <c r="B152" s="170"/>
      <c r="C152" s="193" t="s">
        <v>7</v>
      </c>
      <c r="D152" s="193" t="s">
        <v>219</v>
      </c>
      <c r="E152" s="194" t="s">
        <v>671</v>
      </c>
      <c r="F152" s="195" t="s">
        <v>672</v>
      </c>
      <c r="G152" s="196" t="s">
        <v>234</v>
      </c>
      <c r="H152" s="197">
        <v>1</v>
      </c>
      <c r="I152" s="198"/>
      <c r="J152" s="199">
        <f>ROUND(I152*H152,2)</f>
        <v>0</v>
      </c>
      <c r="K152" s="195" t="s">
        <v>1</v>
      </c>
      <c r="L152" s="200"/>
      <c r="M152" s="201" t="s">
        <v>1</v>
      </c>
      <c r="N152" s="202" t="s">
        <v>41</v>
      </c>
      <c r="O152" s="76"/>
      <c r="P152" s="180">
        <f>O152*H152</f>
        <v>0</v>
      </c>
      <c r="Q152" s="180">
        <v>0.00048000000000000001</v>
      </c>
      <c r="R152" s="180">
        <f>Q152*H152</f>
        <v>0.00048000000000000001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638</v>
      </c>
      <c r="AT152" s="182" t="s">
        <v>219</v>
      </c>
      <c r="AU152" s="182" t="s">
        <v>86</v>
      </c>
      <c r="AY152" s="18" t="s">
        <v>130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84</v>
      </c>
      <c r="BK152" s="183">
        <f>ROUND(I152*H152,2)</f>
        <v>0</v>
      </c>
      <c r="BL152" s="18" t="s">
        <v>432</v>
      </c>
      <c r="BM152" s="182" t="s">
        <v>673</v>
      </c>
    </row>
    <row r="153" s="2" customFormat="1" ht="16.5" customHeight="1">
      <c r="A153" s="37"/>
      <c r="B153" s="170"/>
      <c r="C153" s="193" t="s">
        <v>241</v>
      </c>
      <c r="D153" s="193" t="s">
        <v>219</v>
      </c>
      <c r="E153" s="194" t="s">
        <v>674</v>
      </c>
      <c r="F153" s="195" t="s">
        <v>675</v>
      </c>
      <c r="G153" s="196" t="s">
        <v>234</v>
      </c>
      <c r="H153" s="197">
        <v>3</v>
      </c>
      <c r="I153" s="198"/>
      <c r="J153" s="199">
        <f>ROUND(I153*H153,2)</f>
        <v>0</v>
      </c>
      <c r="K153" s="195" t="s">
        <v>1</v>
      </c>
      <c r="L153" s="200"/>
      <c r="M153" s="201" t="s">
        <v>1</v>
      </c>
      <c r="N153" s="202" t="s">
        <v>41</v>
      </c>
      <c r="O153" s="76"/>
      <c r="P153" s="180">
        <f>O153*H153</f>
        <v>0</v>
      </c>
      <c r="Q153" s="180">
        <v>0.00092000000000000003</v>
      </c>
      <c r="R153" s="180">
        <f>Q153*H153</f>
        <v>0.0027600000000000003</v>
      </c>
      <c r="S153" s="180">
        <v>0</v>
      </c>
      <c r="T153" s="18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2" t="s">
        <v>638</v>
      </c>
      <c r="AT153" s="182" t="s">
        <v>219</v>
      </c>
      <c r="AU153" s="182" t="s">
        <v>86</v>
      </c>
      <c r="AY153" s="18" t="s">
        <v>130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84</v>
      </c>
      <c r="BK153" s="183">
        <f>ROUND(I153*H153,2)</f>
        <v>0</v>
      </c>
      <c r="BL153" s="18" t="s">
        <v>432</v>
      </c>
      <c r="BM153" s="182" t="s">
        <v>676</v>
      </c>
    </row>
    <row r="154" s="2" customFormat="1" ht="16.5" customHeight="1">
      <c r="A154" s="37"/>
      <c r="B154" s="170"/>
      <c r="C154" s="193" t="s">
        <v>247</v>
      </c>
      <c r="D154" s="193" t="s">
        <v>219</v>
      </c>
      <c r="E154" s="194" t="s">
        <v>677</v>
      </c>
      <c r="F154" s="195" t="s">
        <v>678</v>
      </c>
      <c r="G154" s="196" t="s">
        <v>234</v>
      </c>
      <c r="H154" s="197">
        <v>2</v>
      </c>
      <c r="I154" s="198"/>
      <c r="J154" s="199">
        <f>ROUND(I154*H154,2)</f>
        <v>0</v>
      </c>
      <c r="K154" s="195" t="s">
        <v>1</v>
      </c>
      <c r="L154" s="200"/>
      <c r="M154" s="201" t="s">
        <v>1</v>
      </c>
      <c r="N154" s="202" t="s">
        <v>41</v>
      </c>
      <c r="O154" s="76"/>
      <c r="P154" s="180">
        <f>O154*H154</f>
        <v>0</v>
      </c>
      <c r="Q154" s="180">
        <v>0.00051000000000000004</v>
      </c>
      <c r="R154" s="180">
        <f>Q154*H154</f>
        <v>0.0010200000000000001</v>
      </c>
      <c r="S154" s="180">
        <v>0</v>
      </c>
      <c r="T154" s="18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2" t="s">
        <v>638</v>
      </c>
      <c r="AT154" s="182" t="s">
        <v>219</v>
      </c>
      <c r="AU154" s="182" t="s">
        <v>86</v>
      </c>
      <c r="AY154" s="18" t="s">
        <v>130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84</v>
      </c>
      <c r="BK154" s="183">
        <f>ROUND(I154*H154,2)</f>
        <v>0</v>
      </c>
      <c r="BL154" s="18" t="s">
        <v>432</v>
      </c>
      <c r="BM154" s="182" t="s">
        <v>679</v>
      </c>
    </row>
    <row r="155" s="2" customFormat="1" ht="16.5" customHeight="1">
      <c r="A155" s="37"/>
      <c r="B155" s="170"/>
      <c r="C155" s="171" t="s">
        <v>252</v>
      </c>
      <c r="D155" s="171" t="s">
        <v>133</v>
      </c>
      <c r="E155" s="172" t="s">
        <v>680</v>
      </c>
      <c r="F155" s="173" t="s">
        <v>681</v>
      </c>
      <c r="G155" s="174" t="s">
        <v>234</v>
      </c>
      <c r="H155" s="175">
        <v>12</v>
      </c>
      <c r="I155" s="176"/>
      <c r="J155" s="177">
        <f>ROUND(I155*H155,2)</f>
        <v>0</v>
      </c>
      <c r="K155" s="173" t="s">
        <v>604</v>
      </c>
      <c r="L155" s="38"/>
      <c r="M155" s="178" t="s">
        <v>1</v>
      </c>
      <c r="N155" s="179" t="s">
        <v>41</v>
      </c>
      <c r="O155" s="76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2" t="s">
        <v>432</v>
      </c>
      <c r="AT155" s="182" t="s">
        <v>133</v>
      </c>
      <c r="AU155" s="182" t="s">
        <v>86</v>
      </c>
      <c r="AY155" s="18" t="s">
        <v>130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8" t="s">
        <v>84</v>
      </c>
      <c r="BK155" s="183">
        <f>ROUND(I155*H155,2)</f>
        <v>0</v>
      </c>
      <c r="BL155" s="18" t="s">
        <v>432</v>
      </c>
      <c r="BM155" s="182" t="s">
        <v>682</v>
      </c>
    </row>
    <row r="156" s="2" customFormat="1" ht="16.5" customHeight="1">
      <c r="A156" s="37"/>
      <c r="B156" s="170"/>
      <c r="C156" s="193" t="s">
        <v>256</v>
      </c>
      <c r="D156" s="193" t="s">
        <v>219</v>
      </c>
      <c r="E156" s="194" t="s">
        <v>683</v>
      </c>
      <c r="F156" s="195" t="s">
        <v>684</v>
      </c>
      <c r="G156" s="196" t="s">
        <v>234</v>
      </c>
      <c r="H156" s="197">
        <v>8</v>
      </c>
      <c r="I156" s="198"/>
      <c r="J156" s="199">
        <f>ROUND(I156*H156,2)</f>
        <v>0</v>
      </c>
      <c r="K156" s="195" t="s">
        <v>1</v>
      </c>
      <c r="L156" s="200"/>
      <c r="M156" s="201" t="s">
        <v>1</v>
      </c>
      <c r="N156" s="202" t="s">
        <v>41</v>
      </c>
      <c r="O156" s="76"/>
      <c r="P156" s="180">
        <f>O156*H156</f>
        <v>0</v>
      </c>
      <c r="Q156" s="180">
        <v>0.00010000000000000001</v>
      </c>
      <c r="R156" s="180">
        <f>Q156*H156</f>
        <v>0.00080000000000000004</v>
      </c>
      <c r="S156" s="180">
        <v>0</v>
      </c>
      <c r="T156" s="18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2" t="s">
        <v>638</v>
      </c>
      <c r="AT156" s="182" t="s">
        <v>219</v>
      </c>
      <c r="AU156" s="182" t="s">
        <v>86</v>
      </c>
      <c r="AY156" s="18" t="s">
        <v>130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84</v>
      </c>
      <c r="BK156" s="183">
        <f>ROUND(I156*H156,2)</f>
        <v>0</v>
      </c>
      <c r="BL156" s="18" t="s">
        <v>432</v>
      </c>
      <c r="BM156" s="182" t="s">
        <v>685</v>
      </c>
    </row>
    <row r="157" s="2" customFormat="1" ht="16.5" customHeight="1">
      <c r="A157" s="37"/>
      <c r="B157" s="170"/>
      <c r="C157" s="193" t="s">
        <v>261</v>
      </c>
      <c r="D157" s="193" t="s">
        <v>219</v>
      </c>
      <c r="E157" s="194" t="s">
        <v>686</v>
      </c>
      <c r="F157" s="195" t="s">
        <v>687</v>
      </c>
      <c r="G157" s="196" t="s">
        <v>234</v>
      </c>
      <c r="H157" s="197">
        <v>4</v>
      </c>
      <c r="I157" s="198"/>
      <c r="J157" s="199">
        <f>ROUND(I157*H157,2)</f>
        <v>0</v>
      </c>
      <c r="K157" s="195" t="s">
        <v>1</v>
      </c>
      <c r="L157" s="200"/>
      <c r="M157" s="201" t="s">
        <v>1</v>
      </c>
      <c r="N157" s="202" t="s">
        <v>41</v>
      </c>
      <c r="O157" s="76"/>
      <c r="P157" s="180">
        <f>O157*H157</f>
        <v>0</v>
      </c>
      <c r="Q157" s="180">
        <v>0.00012999999999999999</v>
      </c>
      <c r="R157" s="180">
        <f>Q157*H157</f>
        <v>0.00051999999999999995</v>
      </c>
      <c r="S157" s="180">
        <v>0</v>
      </c>
      <c r="T157" s="18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2" t="s">
        <v>638</v>
      </c>
      <c r="AT157" s="182" t="s">
        <v>219</v>
      </c>
      <c r="AU157" s="182" t="s">
        <v>86</v>
      </c>
      <c r="AY157" s="18" t="s">
        <v>130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84</v>
      </c>
      <c r="BK157" s="183">
        <f>ROUND(I157*H157,2)</f>
        <v>0</v>
      </c>
      <c r="BL157" s="18" t="s">
        <v>432</v>
      </c>
      <c r="BM157" s="182" t="s">
        <v>688</v>
      </c>
    </row>
    <row r="158" s="2" customFormat="1" ht="21.75" customHeight="1">
      <c r="A158" s="37"/>
      <c r="B158" s="170"/>
      <c r="C158" s="171" t="s">
        <v>266</v>
      </c>
      <c r="D158" s="171" t="s">
        <v>133</v>
      </c>
      <c r="E158" s="172" t="s">
        <v>689</v>
      </c>
      <c r="F158" s="173" t="s">
        <v>690</v>
      </c>
      <c r="G158" s="174" t="s">
        <v>234</v>
      </c>
      <c r="H158" s="175">
        <v>12</v>
      </c>
      <c r="I158" s="176"/>
      <c r="J158" s="177">
        <f>ROUND(I158*H158,2)</f>
        <v>0</v>
      </c>
      <c r="K158" s="173" t="s">
        <v>604</v>
      </c>
      <c r="L158" s="38"/>
      <c r="M158" s="178" t="s">
        <v>1</v>
      </c>
      <c r="N158" s="179" t="s">
        <v>41</v>
      </c>
      <c r="O158" s="76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2" t="s">
        <v>432</v>
      </c>
      <c r="AT158" s="182" t="s">
        <v>133</v>
      </c>
      <c r="AU158" s="182" t="s">
        <v>86</v>
      </c>
      <c r="AY158" s="18" t="s">
        <v>130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84</v>
      </c>
      <c r="BK158" s="183">
        <f>ROUND(I158*H158,2)</f>
        <v>0</v>
      </c>
      <c r="BL158" s="18" t="s">
        <v>432</v>
      </c>
      <c r="BM158" s="182" t="s">
        <v>691</v>
      </c>
    </row>
    <row r="159" s="2" customFormat="1" ht="16.5" customHeight="1">
      <c r="A159" s="37"/>
      <c r="B159" s="170"/>
      <c r="C159" s="193" t="s">
        <v>271</v>
      </c>
      <c r="D159" s="193" t="s">
        <v>219</v>
      </c>
      <c r="E159" s="194" t="s">
        <v>692</v>
      </c>
      <c r="F159" s="195" t="s">
        <v>693</v>
      </c>
      <c r="G159" s="196" t="s">
        <v>234</v>
      </c>
      <c r="H159" s="197">
        <v>6</v>
      </c>
      <c r="I159" s="198"/>
      <c r="J159" s="199">
        <f>ROUND(I159*H159,2)</f>
        <v>0</v>
      </c>
      <c r="K159" s="195" t="s">
        <v>1</v>
      </c>
      <c r="L159" s="200"/>
      <c r="M159" s="201" t="s">
        <v>1</v>
      </c>
      <c r="N159" s="202" t="s">
        <v>41</v>
      </c>
      <c r="O159" s="76"/>
      <c r="P159" s="180">
        <f>O159*H159</f>
        <v>0</v>
      </c>
      <c r="Q159" s="180">
        <v>0.00025000000000000001</v>
      </c>
      <c r="R159" s="180">
        <f>Q159*H159</f>
        <v>0.0015</v>
      </c>
      <c r="S159" s="180">
        <v>0</v>
      </c>
      <c r="T159" s="18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2" t="s">
        <v>638</v>
      </c>
      <c r="AT159" s="182" t="s">
        <v>219</v>
      </c>
      <c r="AU159" s="182" t="s">
        <v>86</v>
      </c>
      <c r="AY159" s="18" t="s">
        <v>130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84</v>
      </c>
      <c r="BK159" s="183">
        <f>ROUND(I159*H159,2)</f>
        <v>0</v>
      </c>
      <c r="BL159" s="18" t="s">
        <v>432</v>
      </c>
      <c r="BM159" s="182" t="s">
        <v>694</v>
      </c>
    </row>
    <row r="160" s="2" customFormat="1" ht="16.5" customHeight="1">
      <c r="A160" s="37"/>
      <c r="B160" s="170"/>
      <c r="C160" s="193" t="s">
        <v>274</v>
      </c>
      <c r="D160" s="193" t="s">
        <v>219</v>
      </c>
      <c r="E160" s="194" t="s">
        <v>695</v>
      </c>
      <c r="F160" s="195" t="s">
        <v>696</v>
      </c>
      <c r="G160" s="196" t="s">
        <v>234</v>
      </c>
      <c r="H160" s="197">
        <v>6</v>
      </c>
      <c r="I160" s="198"/>
      <c r="J160" s="199">
        <f>ROUND(I160*H160,2)</f>
        <v>0</v>
      </c>
      <c r="K160" s="195" t="s">
        <v>1</v>
      </c>
      <c r="L160" s="200"/>
      <c r="M160" s="201" t="s">
        <v>1</v>
      </c>
      <c r="N160" s="202" t="s">
        <v>41</v>
      </c>
      <c r="O160" s="76"/>
      <c r="P160" s="180">
        <f>O160*H160</f>
        <v>0</v>
      </c>
      <c r="Q160" s="180">
        <v>0.00046000000000000001</v>
      </c>
      <c r="R160" s="180">
        <f>Q160*H160</f>
        <v>0.0027600000000000003</v>
      </c>
      <c r="S160" s="180">
        <v>0</v>
      </c>
      <c r="T160" s="18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2" t="s">
        <v>638</v>
      </c>
      <c r="AT160" s="182" t="s">
        <v>219</v>
      </c>
      <c r="AU160" s="182" t="s">
        <v>86</v>
      </c>
      <c r="AY160" s="18" t="s">
        <v>130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84</v>
      </c>
      <c r="BK160" s="183">
        <f>ROUND(I160*H160,2)</f>
        <v>0</v>
      </c>
      <c r="BL160" s="18" t="s">
        <v>432</v>
      </c>
      <c r="BM160" s="182" t="s">
        <v>697</v>
      </c>
    </row>
    <row r="161" s="2" customFormat="1" ht="16.5" customHeight="1">
      <c r="A161" s="37"/>
      <c r="B161" s="170"/>
      <c r="C161" s="171" t="s">
        <v>278</v>
      </c>
      <c r="D161" s="171" t="s">
        <v>133</v>
      </c>
      <c r="E161" s="172" t="s">
        <v>698</v>
      </c>
      <c r="F161" s="173" t="s">
        <v>699</v>
      </c>
      <c r="G161" s="174" t="s">
        <v>234</v>
      </c>
      <c r="H161" s="175">
        <v>6</v>
      </c>
      <c r="I161" s="176"/>
      <c r="J161" s="177">
        <f>ROUND(I161*H161,2)</f>
        <v>0</v>
      </c>
      <c r="K161" s="173" t="s">
        <v>604</v>
      </c>
      <c r="L161" s="38"/>
      <c r="M161" s="178" t="s">
        <v>1</v>
      </c>
      <c r="N161" s="179" t="s">
        <v>41</v>
      </c>
      <c r="O161" s="76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2" t="s">
        <v>432</v>
      </c>
      <c r="AT161" s="182" t="s">
        <v>133</v>
      </c>
      <c r="AU161" s="182" t="s">
        <v>86</v>
      </c>
      <c r="AY161" s="18" t="s">
        <v>130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84</v>
      </c>
      <c r="BK161" s="183">
        <f>ROUND(I161*H161,2)</f>
        <v>0</v>
      </c>
      <c r="BL161" s="18" t="s">
        <v>432</v>
      </c>
      <c r="BM161" s="182" t="s">
        <v>700</v>
      </c>
    </row>
    <row r="162" s="2" customFormat="1" ht="16.5" customHeight="1">
      <c r="A162" s="37"/>
      <c r="B162" s="170"/>
      <c r="C162" s="193" t="s">
        <v>283</v>
      </c>
      <c r="D162" s="193" t="s">
        <v>219</v>
      </c>
      <c r="E162" s="194" t="s">
        <v>701</v>
      </c>
      <c r="F162" s="195" t="s">
        <v>702</v>
      </c>
      <c r="G162" s="196" t="s">
        <v>234</v>
      </c>
      <c r="H162" s="197">
        <v>6</v>
      </c>
      <c r="I162" s="198"/>
      <c r="J162" s="199">
        <f>ROUND(I162*H162,2)</f>
        <v>0</v>
      </c>
      <c r="K162" s="195" t="s">
        <v>1</v>
      </c>
      <c r="L162" s="200"/>
      <c r="M162" s="201" t="s">
        <v>1</v>
      </c>
      <c r="N162" s="202" t="s">
        <v>41</v>
      </c>
      <c r="O162" s="76"/>
      <c r="P162" s="180">
        <f>O162*H162</f>
        <v>0</v>
      </c>
      <c r="Q162" s="180">
        <v>6.9999999999999994E-05</v>
      </c>
      <c r="R162" s="180">
        <f>Q162*H162</f>
        <v>0.00041999999999999996</v>
      </c>
      <c r="S162" s="180">
        <v>0</v>
      </c>
      <c r="T162" s="18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2" t="s">
        <v>638</v>
      </c>
      <c r="AT162" s="182" t="s">
        <v>219</v>
      </c>
      <c r="AU162" s="182" t="s">
        <v>86</v>
      </c>
      <c r="AY162" s="18" t="s">
        <v>130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8" t="s">
        <v>84</v>
      </c>
      <c r="BK162" s="183">
        <f>ROUND(I162*H162,2)</f>
        <v>0</v>
      </c>
      <c r="BL162" s="18" t="s">
        <v>432</v>
      </c>
      <c r="BM162" s="182" t="s">
        <v>703</v>
      </c>
    </row>
    <row r="163" s="2" customFormat="1" ht="24.15" customHeight="1">
      <c r="A163" s="37"/>
      <c r="B163" s="170"/>
      <c r="C163" s="171" t="s">
        <v>222</v>
      </c>
      <c r="D163" s="171" t="s">
        <v>133</v>
      </c>
      <c r="E163" s="172" t="s">
        <v>704</v>
      </c>
      <c r="F163" s="173" t="s">
        <v>705</v>
      </c>
      <c r="G163" s="174" t="s">
        <v>234</v>
      </c>
      <c r="H163" s="175">
        <v>6</v>
      </c>
      <c r="I163" s="176"/>
      <c r="J163" s="177">
        <f>ROUND(I163*H163,2)</f>
        <v>0</v>
      </c>
      <c r="K163" s="173" t="s">
        <v>604</v>
      </c>
      <c r="L163" s="38"/>
      <c r="M163" s="178" t="s">
        <v>1</v>
      </c>
      <c r="N163" s="179" t="s">
        <v>41</v>
      </c>
      <c r="O163" s="76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2" t="s">
        <v>432</v>
      </c>
      <c r="AT163" s="182" t="s">
        <v>133</v>
      </c>
      <c r="AU163" s="182" t="s">
        <v>86</v>
      </c>
      <c r="AY163" s="18" t="s">
        <v>130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84</v>
      </c>
      <c r="BK163" s="183">
        <f>ROUND(I163*H163,2)</f>
        <v>0</v>
      </c>
      <c r="BL163" s="18" t="s">
        <v>432</v>
      </c>
      <c r="BM163" s="182" t="s">
        <v>706</v>
      </c>
    </row>
    <row r="164" s="2" customFormat="1" ht="16.5" customHeight="1">
      <c r="A164" s="37"/>
      <c r="B164" s="170"/>
      <c r="C164" s="193" t="s">
        <v>292</v>
      </c>
      <c r="D164" s="193" t="s">
        <v>219</v>
      </c>
      <c r="E164" s="194" t="s">
        <v>707</v>
      </c>
      <c r="F164" s="195" t="s">
        <v>708</v>
      </c>
      <c r="G164" s="196" t="s">
        <v>234</v>
      </c>
      <c r="H164" s="197">
        <v>12</v>
      </c>
      <c r="I164" s="198"/>
      <c r="J164" s="199">
        <f>ROUND(I164*H164,2)</f>
        <v>0</v>
      </c>
      <c r="K164" s="195" t="s">
        <v>1</v>
      </c>
      <c r="L164" s="200"/>
      <c r="M164" s="201" t="s">
        <v>1</v>
      </c>
      <c r="N164" s="202" t="s">
        <v>41</v>
      </c>
      <c r="O164" s="76"/>
      <c r="P164" s="180">
        <f>O164*H164</f>
        <v>0</v>
      </c>
      <c r="Q164" s="180">
        <v>0.0038899999999999998</v>
      </c>
      <c r="R164" s="180">
        <f>Q164*H164</f>
        <v>0.046679999999999999</v>
      </c>
      <c r="S164" s="180">
        <v>0</v>
      </c>
      <c r="T164" s="18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2" t="s">
        <v>638</v>
      </c>
      <c r="AT164" s="182" t="s">
        <v>219</v>
      </c>
      <c r="AU164" s="182" t="s">
        <v>86</v>
      </c>
      <c r="AY164" s="18" t="s">
        <v>130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84</v>
      </c>
      <c r="BK164" s="183">
        <f>ROUND(I164*H164,2)</f>
        <v>0</v>
      </c>
      <c r="BL164" s="18" t="s">
        <v>432</v>
      </c>
      <c r="BM164" s="182" t="s">
        <v>709</v>
      </c>
    </row>
    <row r="165" s="2" customFormat="1" ht="16.5" customHeight="1">
      <c r="A165" s="37"/>
      <c r="B165" s="170"/>
      <c r="C165" s="193" t="s">
        <v>296</v>
      </c>
      <c r="D165" s="193" t="s">
        <v>219</v>
      </c>
      <c r="E165" s="194" t="s">
        <v>710</v>
      </c>
      <c r="F165" s="195" t="s">
        <v>711</v>
      </c>
      <c r="G165" s="196" t="s">
        <v>234</v>
      </c>
      <c r="H165" s="197">
        <v>6</v>
      </c>
      <c r="I165" s="198"/>
      <c r="J165" s="199">
        <f>ROUND(I165*H165,2)</f>
        <v>0</v>
      </c>
      <c r="K165" s="195" t="s">
        <v>1</v>
      </c>
      <c r="L165" s="200"/>
      <c r="M165" s="201" t="s">
        <v>1</v>
      </c>
      <c r="N165" s="202" t="s">
        <v>41</v>
      </c>
      <c r="O165" s="76"/>
      <c r="P165" s="180">
        <f>O165*H165</f>
        <v>0</v>
      </c>
      <c r="Q165" s="180">
        <v>4.0000000000000003E-05</v>
      </c>
      <c r="R165" s="180">
        <f>Q165*H165</f>
        <v>0.00024000000000000003</v>
      </c>
      <c r="S165" s="180">
        <v>0</v>
      </c>
      <c r="T165" s="18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2" t="s">
        <v>638</v>
      </c>
      <c r="AT165" s="182" t="s">
        <v>219</v>
      </c>
      <c r="AU165" s="182" t="s">
        <v>86</v>
      </c>
      <c r="AY165" s="18" t="s">
        <v>130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8" t="s">
        <v>84</v>
      </c>
      <c r="BK165" s="183">
        <f>ROUND(I165*H165,2)</f>
        <v>0</v>
      </c>
      <c r="BL165" s="18" t="s">
        <v>432</v>
      </c>
      <c r="BM165" s="182" t="s">
        <v>712</v>
      </c>
    </row>
    <row r="166" s="2" customFormat="1" ht="24.15" customHeight="1">
      <c r="A166" s="37"/>
      <c r="B166" s="170"/>
      <c r="C166" s="171" t="s">
        <v>302</v>
      </c>
      <c r="D166" s="171" t="s">
        <v>133</v>
      </c>
      <c r="E166" s="172" t="s">
        <v>713</v>
      </c>
      <c r="F166" s="173" t="s">
        <v>714</v>
      </c>
      <c r="G166" s="174" t="s">
        <v>234</v>
      </c>
      <c r="H166" s="175">
        <v>6</v>
      </c>
      <c r="I166" s="176"/>
      <c r="J166" s="177">
        <f>ROUND(I166*H166,2)</f>
        <v>0</v>
      </c>
      <c r="K166" s="173" t="s">
        <v>604</v>
      </c>
      <c r="L166" s="38"/>
      <c r="M166" s="178" t="s">
        <v>1</v>
      </c>
      <c r="N166" s="179" t="s">
        <v>41</v>
      </c>
      <c r="O166" s="76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2" t="s">
        <v>432</v>
      </c>
      <c r="AT166" s="182" t="s">
        <v>133</v>
      </c>
      <c r="AU166" s="182" t="s">
        <v>86</v>
      </c>
      <c r="AY166" s="18" t="s">
        <v>130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84</v>
      </c>
      <c r="BK166" s="183">
        <f>ROUND(I166*H166,2)</f>
        <v>0</v>
      </c>
      <c r="BL166" s="18" t="s">
        <v>432</v>
      </c>
      <c r="BM166" s="182" t="s">
        <v>715</v>
      </c>
    </row>
    <row r="167" s="2" customFormat="1" ht="16.5" customHeight="1">
      <c r="A167" s="37"/>
      <c r="B167" s="170"/>
      <c r="C167" s="193" t="s">
        <v>306</v>
      </c>
      <c r="D167" s="193" t="s">
        <v>219</v>
      </c>
      <c r="E167" s="194" t="s">
        <v>716</v>
      </c>
      <c r="F167" s="195" t="s">
        <v>717</v>
      </c>
      <c r="G167" s="196" t="s">
        <v>234</v>
      </c>
      <c r="H167" s="197">
        <v>6</v>
      </c>
      <c r="I167" s="198"/>
      <c r="J167" s="199">
        <f>ROUND(I167*H167,2)</f>
        <v>0</v>
      </c>
      <c r="K167" s="195" t="s">
        <v>1</v>
      </c>
      <c r="L167" s="200"/>
      <c r="M167" s="201" t="s">
        <v>1</v>
      </c>
      <c r="N167" s="202" t="s">
        <v>41</v>
      </c>
      <c r="O167" s="76"/>
      <c r="P167" s="180">
        <f>O167*H167</f>
        <v>0</v>
      </c>
      <c r="Q167" s="180">
        <v>0.0027100000000000002</v>
      </c>
      <c r="R167" s="180">
        <f>Q167*H167</f>
        <v>0.01626</v>
      </c>
      <c r="S167" s="180">
        <v>0</v>
      </c>
      <c r="T167" s="18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2" t="s">
        <v>638</v>
      </c>
      <c r="AT167" s="182" t="s">
        <v>219</v>
      </c>
      <c r="AU167" s="182" t="s">
        <v>86</v>
      </c>
      <c r="AY167" s="18" t="s">
        <v>130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84</v>
      </c>
      <c r="BK167" s="183">
        <f>ROUND(I167*H167,2)</f>
        <v>0</v>
      </c>
      <c r="BL167" s="18" t="s">
        <v>432</v>
      </c>
      <c r="BM167" s="182" t="s">
        <v>718</v>
      </c>
    </row>
    <row r="168" s="2" customFormat="1" ht="16.5" customHeight="1">
      <c r="A168" s="37"/>
      <c r="B168" s="170"/>
      <c r="C168" s="193" t="s">
        <v>311</v>
      </c>
      <c r="D168" s="193" t="s">
        <v>219</v>
      </c>
      <c r="E168" s="194" t="s">
        <v>719</v>
      </c>
      <c r="F168" s="195" t="s">
        <v>720</v>
      </c>
      <c r="G168" s="196" t="s">
        <v>234</v>
      </c>
      <c r="H168" s="197">
        <v>12</v>
      </c>
      <c r="I168" s="198"/>
      <c r="J168" s="199">
        <f>ROUND(I168*H168,2)</f>
        <v>0</v>
      </c>
      <c r="K168" s="195" t="s">
        <v>1</v>
      </c>
      <c r="L168" s="200"/>
      <c r="M168" s="201" t="s">
        <v>1</v>
      </c>
      <c r="N168" s="202" t="s">
        <v>41</v>
      </c>
      <c r="O168" s="76"/>
      <c r="P168" s="180">
        <f>O168*H168</f>
        <v>0</v>
      </c>
      <c r="Q168" s="180">
        <v>5.0000000000000002E-05</v>
      </c>
      <c r="R168" s="180">
        <f>Q168*H168</f>
        <v>0.00060000000000000006</v>
      </c>
      <c r="S168" s="180">
        <v>0</v>
      </c>
      <c r="T168" s="18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2" t="s">
        <v>638</v>
      </c>
      <c r="AT168" s="182" t="s">
        <v>219</v>
      </c>
      <c r="AU168" s="182" t="s">
        <v>86</v>
      </c>
      <c r="AY168" s="18" t="s">
        <v>130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8" t="s">
        <v>84</v>
      </c>
      <c r="BK168" s="183">
        <f>ROUND(I168*H168,2)</f>
        <v>0</v>
      </c>
      <c r="BL168" s="18" t="s">
        <v>432</v>
      </c>
      <c r="BM168" s="182" t="s">
        <v>721</v>
      </c>
    </row>
    <row r="169" s="2" customFormat="1" ht="24.15" customHeight="1">
      <c r="A169" s="37"/>
      <c r="B169" s="170"/>
      <c r="C169" s="171" t="s">
        <v>315</v>
      </c>
      <c r="D169" s="171" t="s">
        <v>133</v>
      </c>
      <c r="E169" s="172" t="s">
        <v>722</v>
      </c>
      <c r="F169" s="173" t="s">
        <v>723</v>
      </c>
      <c r="G169" s="174" t="s">
        <v>234</v>
      </c>
      <c r="H169" s="175">
        <v>6</v>
      </c>
      <c r="I169" s="176"/>
      <c r="J169" s="177">
        <f>ROUND(I169*H169,2)</f>
        <v>0</v>
      </c>
      <c r="K169" s="173" t="s">
        <v>604</v>
      </c>
      <c r="L169" s="38"/>
      <c r="M169" s="178" t="s">
        <v>1</v>
      </c>
      <c r="N169" s="179" t="s">
        <v>41</v>
      </c>
      <c r="O169" s="76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2" t="s">
        <v>432</v>
      </c>
      <c r="AT169" s="182" t="s">
        <v>133</v>
      </c>
      <c r="AU169" s="182" t="s">
        <v>86</v>
      </c>
      <c r="AY169" s="18" t="s">
        <v>130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84</v>
      </c>
      <c r="BK169" s="183">
        <f>ROUND(I169*H169,2)</f>
        <v>0</v>
      </c>
      <c r="BL169" s="18" t="s">
        <v>432</v>
      </c>
      <c r="BM169" s="182" t="s">
        <v>724</v>
      </c>
    </row>
    <row r="170" s="2" customFormat="1" ht="16.5" customHeight="1">
      <c r="A170" s="37"/>
      <c r="B170" s="170"/>
      <c r="C170" s="193" t="s">
        <v>319</v>
      </c>
      <c r="D170" s="193" t="s">
        <v>219</v>
      </c>
      <c r="E170" s="194" t="s">
        <v>725</v>
      </c>
      <c r="F170" s="195" t="s">
        <v>726</v>
      </c>
      <c r="G170" s="196" t="s">
        <v>234</v>
      </c>
      <c r="H170" s="197">
        <v>6</v>
      </c>
      <c r="I170" s="198"/>
      <c r="J170" s="199">
        <f>ROUND(I170*H170,2)</f>
        <v>0</v>
      </c>
      <c r="K170" s="195" t="s">
        <v>604</v>
      </c>
      <c r="L170" s="200"/>
      <c r="M170" s="201" t="s">
        <v>1</v>
      </c>
      <c r="N170" s="202" t="s">
        <v>41</v>
      </c>
      <c r="O170" s="76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2" t="s">
        <v>727</v>
      </c>
      <c r="AT170" s="182" t="s">
        <v>219</v>
      </c>
      <c r="AU170" s="182" t="s">
        <v>86</v>
      </c>
      <c r="AY170" s="18" t="s">
        <v>130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84</v>
      </c>
      <c r="BK170" s="183">
        <f>ROUND(I170*H170,2)</f>
        <v>0</v>
      </c>
      <c r="BL170" s="18" t="s">
        <v>727</v>
      </c>
      <c r="BM170" s="182" t="s">
        <v>728</v>
      </c>
    </row>
    <row r="171" s="12" customFormat="1" ht="22.8" customHeight="1">
      <c r="A171" s="12"/>
      <c r="B171" s="157"/>
      <c r="C171" s="12"/>
      <c r="D171" s="158" t="s">
        <v>75</v>
      </c>
      <c r="E171" s="168" t="s">
        <v>729</v>
      </c>
      <c r="F171" s="168" t="s">
        <v>730</v>
      </c>
      <c r="G171" s="12"/>
      <c r="H171" s="12"/>
      <c r="I171" s="160"/>
      <c r="J171" s="169">
        <f>BK171</f>
        <v>0</v>
      </c>
      <c r="K171" s="12"/>
      <c r="L171" s="157"/>
      <c r="M171" s="162"/>
      <c r="N171" s="163"/>
      <c r="O171" s="163"/>
      <c r="P171" s="164">
        <f>SUM(P172:P173)</f>
        <v>0</v>
      </c>
      <c r="Q171" s="163"/>
      <c r="R171" s="164">
        <f>SUM(R172:R173)</f>
        <v>0</v>
      </c>
      <c r="S171" s="163"/>
      <c r="T171" s="165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8" t="s">
        <v>145</v>
      </c>
      <c r="AT171" s="166" t="s">
        <v>75</v>
      </c>
      <c r="AU171" s="166" t="s">
        <v>84</v>
      </c>
      <c r="AY171" s="158" t="s">
        <v>130</v>
      </c>
      <c r="BK171" s="167">
        <f>SUM(BK172:BK173)</f>
        <v>0</v>
      </c>
    </row>
    <row r="172" s="2" customFormat="1" ht="24.15" customHeight="1">
      <c r="A172" s="37"/>
      <c r="B172" s="170"/>
      <c r="C172" s="171" t="s">
        <v>324</v>
      </c>
      <c r="D172" s="171" t="s">
        <v>133</v>
      </c>
      <c r="E172" s="172" t="s">
        <v>731</v>
      </c>
      <c r="F172" s="173" t="s">
        <v>732</v>
      </c>
      <c r="G172" s="174" t="s">
        <v>299</v>
      </c>
      <c r="H172" s="175">
        <v>10</v>
      </c>
      <c r="I172" s="176"/>
      <c r="J172" s="177">
        <f>ROUND(I172*H172,2)</f>
        <v>0</v>
      </c>
      <c r="K172" s="173" t="s">
        <v>604</v>
      </c>
      <c r="L172" s="38"/>
      <c r="M172" s="178" t="s">
        <v>1</v>
      </c>
      <c r="N172" s="179" t="s">
        <v>41</v>
      </c>
      <c r="O172" s="76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2" t="s">
        <v>432</v>
      </c>
      <c r="AT172" s="182" t="s">
        <v>133</v>
      </c>
      <c r="AU172" s="182" t="s">
        <v>86</v>
      </c>
      <c r="AY172" s="18" t="s">
        <v>130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84</v>
      </c>
      <c r="BK172" s="183">
        <f>ROUND(I172*H172,2)</f>
        <v>0</v>
      </c>
      <c r="BL172" s="18" t="s">
        <v>432</v>
      </c>
      <c r="BM172" s="182" t="s">
        <v>733</v>
      </c>
    </row>
    <row r="173" s="2" customFormat="1" ht="24.15" customHeight="1">
      <c r="A173" s="37"/>
      <c r="B173" s="170"/>
      <c r="C173" s="171" t="s">
        <v>329</v>
      </c>
      <c r="D173" s="171" t="s">
        <v>133</v>
      </c>
      <c r="E173" s="172" t="s">
        <v>734</v>
      </c>
      <c r="F173" s="173" t="s">
        <v>735</v>
      </c>
      <c r="G173" s="174" t="s">
        <v>299</v>
      </c>
      <c r="H173" s="175">
        <v>10</v>
      </c>
      <c r="I173" s="176"/>
      <c r="J173" s="177">
        <f>ROUND(I173*H173,2)</f>
        <v>0</v>
      </c>
      <c r="K173" s="173" t="s">
        <v>604</v>
      </c>
      <c r="L173" s="38"/>
      <c r="M173" s="178" t="s">
        <v>1</v>
      </c>
      <c r="N173" s="179" t="s">
        <v>41</v>
      </c>
      <c r="O173" s="76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2" t="s">
        <v>432</v>
      </c>
      <c r="AT173" s="182" t="s">
        <v>133</v>
      </c>
      <c r="AU173" s="182" t="s">
        <v>86</v>
      </c>
      <c r="AY173" s="18" t="s">
        <v>130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84</v>
      </c>
      <c r="BK173" s="183">
        <f>ROUND(I173*H173,2)</f>
        <v>0</v>
      </c>
      <c r="BL173" s="18" t="s">
        <v>432</v>
      </c>
      <c r="BM173" s="182" t="s">
        <v>736</v>
      </c>
    </row>
    <row r="174" s="12" customFormat="1" ht="22.8" customHeight="1">
      <c r="A174" s="12"/>
      <c r="B174" s="157"/>
      <c r="C174" s="12"/>
      <c r="D174" s="158" t="s">
        <v>75</v>
      </c>
      <c r="E174" s="168" t="s">
        <v>737</v>
      </c>
      <c r="F174" s="168" t="s">
        <v>738</v>
      </c>
      <c r="G174" s="12"/>
      <c r="H174" s="12"/>
      <c r="I174" s="160"/>
      <c r="J174" s="169">
        <f>BK174</f>
        <v>0</v>
      </c>
      <c r="K174" s="12"/>
      <c r="L174" s="157"/>
      <c r="M174" s="162"/>
      <c r="N174" s="163"/>
      <c r="O174" s="163"/>
      <c r="P174" s="164">
        <f>SUM(P175:P177)</f>
        <v>0</v>
      </c>
      <c r="Q174" s="163"/>
      <c r="R174" s="164">
        <f>SUM(R175:R177)</f>
        <v>0</v>
      </c>
      <c r="S174" s="163"/>
      <c r="T174" s="165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8" t="s">
        <v>145</v>
      </c>
      <c r="AT174" s="166" t="s">
        <v>75</v>
      </c>
      <c r="AU174" s="166" t="s">
        <v>84</v>
      </c>
      <c r="AY174" s="158" t="s">
        <v>130</v>
      </c>
      <c r="BK174" s="167">
        <f>SUM(BK175:BK177)</f>
        <v>0</v>
      </c>
    </row>
    <row r="175" s="2" customFormat="1" ht="24.15" customHeight="1">
      <c r="A175" s="37"/>
      <c r="B175" s="170"/>
      <c r="C175" s="171" t="s">
        <v>334</v>
      </c>
      <c r="D175" s="171" t="s">
        <v>133</v>
      </c>
      <c r="E175" s="172" t="s">
        <v>739</v>
      </c>
      <c r="F175" s="173" t="s">
        <v>740</v>
      </c>
      <c r="G175" s="174" t="s">
        <v>741</v>
      </c>
      <c r="H175" s="175">
        <v>6</v>
      </c>
      <c r="I175" s="176"/>
      <c r="J175" s="177">
        <f>ROUND(I175*H175,2)</f>
        <v>0</v>
      </c>
      <c r="K175" s="173" t="s">
        <v>604</v>
      </c>
      <c r="L175" s="38"/>
      <c r="M175" s="178" t="s">
        <v>1</v>
      </c>
      <c r="N175" s="179" t="s">
        <v>41</v>
      </c>
      <c r="O175" s="76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2" t="s">
        <v>432</v>
      </c>
      <c r="AT175" s="182" t="s">
        <v>133</v>
      </c>
      <c r="AU175" s="182" t="s">
        <v>86</v>
      </c>
      <c r="AY175" s="18" t="s">
        <v>130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8" t="s">
        <v>84</v>
      </c>
      <c r="BK175" s="183">
        <f>ROUND(I175*H175,2)</f>
        <v>0</v>
      </c>
      <c r="BL175" s="18" t="s">
        <v>432</v>
      </c>
      <c r="BM175" s="182" t="s">
        <v>742</v>
      </c>
    </row>
    <row r="176" s="2" customFormat="1" ht="24.15" customHeight="1">
      <c r="A176" s="37"/>
      <c r="B176" s="170"/>
      <c r="C176" s="171" t="s">
        <v>338</v>
      </c>
      <c r="D176" s="171" t="s">
        <v>133</v>
      </c>
      <c r="E176" s="172" t="s">
        <v>743</v>
      </c>
      <c r="F176" s="173" t="s">
        <v>744</v>
      </c>
      <c r="G176" s="174" t="s">
        <v>745</v>
      </c>
      <c r="H176" s="175">
        <v>6</v>
      </c>
      <c r="I176" s="176"/>
      <c r="J176" s="177">
        <f>ROUND(I176*H176,2)</f>
        <v>0</v>
      </c>
      <c r="K176" s="173" t="s">
        <v>604</v>
      </c>
      <c r="L176" s="38"/>
      <c r="M176" s="178" t="s">
        <v>1</v>
      </c>
      <c r="N176" s="179" t="s">
        <v>41</v>
      </c>
      <c r="O176" s="76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2" t="s">
        <v>432</v>
      </c>
      <c r="AT176" s="182" t="s">
        <v>133</v>
      </c>
      <c r="AU176" s="182" t="s">
        <v>86</v>
      </c>
      <c r="AY176" s="18" t="s">
        <v>130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84</v>
      </c>
      <c r="BK176" s="183">
        <f>ROUND(I176*H176,2)</f>
        <v>0</v>
      </c>
      <c r="BL176" s="18" t="s">
        <v>432</v>
      </c>
      <c r="BM176" s="182" t="s">
        <v>746</v>
      </c>
    </row>
    <row r="177" s="2" customFormat="1" ht="21.75" customHeight="1">
      <c r="A177" s="37"/>
      <c r="B177" s="170"/>
      <c r="C177" s="171" t="s">
        <v>342</v>
      </c>
      <c r="D177" s="171" t="s">
        <v>133</v>
      </c>
      <c r="E177" s="172" t="s">
        <v>747</v>
      </c>
      <c r="F177" s="173" t="s">
        <v>748</v>
      </c>
      <c r="G177" s="174" t="s">
        <v>234</v>
      </c>
      <c r="H177" s="175">
        <v>6</v>
      </c>
      <c r="I177" s="176"/>
      <c r="J177" s="177">
        <f>ROUND(I177*H177,2)</f>
        <v>0</v>
      </c>
      <c r="K177" s="173" t="s">
        <v>604</v>
      </c>
      <c r="L177" s="38"/>
      <c r="M177" s="178" t="s">
        <v>1</v>
      </c>
      <c r="N177" s="179" t="s">
        <v>41</v>
      </c>
      <c r="O177" s="76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2" t="s">
        <v>432</v>
      </c>
      <c r="AT177" s="182" t="s">
        <v>133</v>
      </c>
      <c r="AU177" s="182" t="s">
        <v>86</v>
      </c>
      <c r="AY177" s="18" t="s">
        <v>130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8" t="s">
        <v>84</v>
      </c>
      <c r="BK177" s="183">
        <f>ROUND(I177*H177,2)</f>
        <v>0</v>
      </c>
      <c r="BL177" s="18" t="s">
        <v>432</v>
      </c>
      <c r="BM177" s="182" t="s">
        <v>749</v>
      </c>
    </row>
    <row r="178" s="12" customFormat="1" ht="25.92" customHeight="1">
      <c r="A178" s="12"/>
      <c r="B178" s="157"/>
      <c r="C178" s="12"/>
      <c r="D178" s="158" t="s">
        <v>75</v>
      </c>
      <c r="E178" s="159" t="s">
        <v>750</v>
      </c>
      <c r="F178" s="159" t="s">
        <v>751</v>
      </c>
      <c r="G178" s="12"/>
      <c r="H178" s="12"/>
      <c r="I178" s="160"/>
      <c r="J178" s="161">
        <f>BK178</f>
        <v>0</v>
      </c>
      <c r="K178" s="12"/>
      <c r="L178" s="157"/>
      <c r="M178" s="162"/>
      <c r="N178" s="163"/>
      <c r="O178" s="163"/>
      <c r="P178" s="164">
        <f>P179</f>
        <v>0</v>
      </c>
      <c r="Q178" s="163"/>
      <c r="R178" s="164">
        <f>R179</f>
        <v>0</v>
      </c>
      <c r="S178" s="163"/>
      <c r="T178" s="165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58" t="s">
        <v>138</v>
      </c>
      <c r="AT178" s="166" t="s">
        <v>75</v>
      </c>
      <c r="AU178" s="166" t="s">
        <v>76</v>
      </c>
      <c r="AY178" s="158" t="s">
        <v>130</v>
      </c>
      <c r="BK178" s="167">
        <f>BK179</f>
        <v>0</v>
      </c>
    </row>
    <row r="179" s="2" customFormat="1" ht="24.15" customHeight="1">
      <c r="A179" s="37"/>
      <c r="B179" s="170"/>
      <c r="C179" s="171" t="s">
        <v>346</v>
      </c>
      <c r="D179" s="171" t="s">
        <v>133</v>
      </c>
      <c r="E179" s="172" t="s">
        <v>752</v>
      </c>
      <c r="F179" s="173" t="s">
        <v>753</v>
      </c>
      <c r="G179" s="174" t="s">
        <v>754</v>
      </c>
      <c r="H179" s="175">
        <v>4</v>
      </c>
      <c r="I179" s="176"/>
      <c r="J179" s="177">
        <f>ROUND(I179*H179,2)</f>
        <v>0</v>
      </c>
      <c r="K179" s="173" t="s">
        <v>604</v>
      </c>
      <c r="L179" s="38"/>
      <c r="M179" s="178" t="s">
        <v>1</v>
      </c>
      <c r="N179" s="179" t="s">
        <v>41</v>
      </c>
      <c r="O179" s="76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2" t="s">
        <v>755</v>
      </c>
      <c r="AT179" s="182" t="s">
        <v>133</v>
      </c>
      <c r="AU179" s="182" t="s">
        <v>84</v>
      </c>
      <c r="AY179" s="18" t="s">
        <v>130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84</v>
      </c>
      <c r="BK179" s="183">
        <f>ROUND(I179*H179,2)</f>
        <v>0</v>
      </c>
      <c r="BL179" s="18" t="s">
        <v>755</v>
      </c>
      <c r="BM179" s="182" t="s">
        <v>756</v>
      </c>
    </row>
    <row r="180" s="12" customFormat="1" ht="25.92" customHeight="1">
      <c r="A180" s="12"/>
      <c r="B180" s="157"/>
      <c r="C180" s="12"/>
      <c r="D180" s="158" t="s">
        <v>75</v>
      </c>
      <c r="E180" s="159" t="s">
        <v>480</v>
      </c>
      <c r="F180" s="159" t="s">
        <v>481</v>
      </c>
      <c r="G180" s="12"/>
      <c r="H180" s="12"/>
      <c r="I180" s="160"/>
      <c r="J180" s="161">
        <f>BK180</f>
        <v>0</v>
      </c>
      <c r="K180" s="12"/>
      <c r="L180" s="157"/>
      <c r="M180" s="162"/>
      <c r="N180" s="163"/>
      <c r="O180" s="163"/>
      <c r="P180" s="164">
        <f>P181</f>
        <v>0</v>
      </c>
      <c r="Q180" s="163"/>
      <c r="R180" s="164">
        <f>R181</f>
        <v>0</v>
      </c>
      <c r="S180" s="163"/>
      <c r="T180" s="165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8" t="s">
        <v>155</v>
      </c>
      <c r="AT180" s="166" t="s">
        <v>75</v>
      </c>
      <c r="AU180" s="166" t="s">
        <v>76</v>
      </c>
      <c r="AY180" s="158" t="s">
        <v>130</v>
      </c>
      <c r="BK180" s="167">
        <f>BK181</f>
        <v>0</v>
      </c>
    </row>
    <row r="181" s="12" customFormat="1" ht="22.8" customHeight="1">
      <c r="A181" s="12"/>
      <c r="B181" s="157"/>
      <c r="C181" s="12"/>
      <c r="D181" s="158" t="s">
        <v>75</v>
      </c>
      <c r="E181" s="168" t="s">
        <v>482</v>
      </c>
      <c r="F181" s="168" t="s">
        <v>483</v>
      </c>
      <c r="G181" s="12"/>
      <c r="H181" s="12"/>
      <c r="I181" s="160"/>
      <c r="J181" s="169">
        <f>BK181</f>
        <v>0</v>
      </c>
      <c r="K181" s="12"/>
      <c r="L181" s="157"/>
      <c r="M181" s="162"/>
      <c r="N181" s="163"/>
      <c r="O181" s="163"/>
      <c r="P181" s="164">
        <f>P182</f>
        <v>0</v>
      </c>
      <c r="Q181" s="163"/>
      <c r="R181" s="164">
        <f>R182</f>
        <v>0</v>
      </c>
      <c r="S181" s="163"/>
      <c r="T181" s="165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58" t="s">
        <v>155</v>
      </c>
      <c r="AT181" s="166" t="s">
        <v>75</v>
      </c>
      <c r="AU181" s="166" t="s">
        <v>84</v>
      </c>
      <c r="AY181" s="158" t="s">
        <v>130</v>
      </c>
      <c r="BK181" s="167">
        <f>BK182</f>
        <v>0</v>
      </c>
    </row>
    <row r="182" s="2" customFormat="1" ht="21.75" customHeight="1">
      <c r="A182" s="37"/>
      <c r="B182" s="170"/>
      <c r="C182" s="171" t="s">
        <v>351</v>
      </c>
      <c r="D182" s="171" t="s">
        <v>133</v>
      </c>
      <c r="E182" s="172" t="s">
        <v>757</v>
      </c>
      <c r="F182" s="173" t="s">
        <v>758</v>
      </c>
      <c r="G182" s="174" t="s">
        <v>759</v>
      </c>
      <c r="H182" s="175">
        <v>1</v>
      </c>
      <c r="I182" s="176"/>
      <c r="J182" s="177">
        <f>ROUND(I182*H182,2)</f>
        <v>0</v>
      </c>
      <c r="K182" s="173" t="s">
        <v>604</v>
      </c>
      <c r="L182" s="38"/>
      <c r="M182" s="210" t="s">
        <v>1</v>
      </c>
      <c r="N182" s="211" t="s">
        <v>41</v>
      </c>
      <c r="O182" s="212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2" t="s">
        <v>486</v>
      </c>
      <c r="AT182" s="182" t="s">
        <v>133</v>
      </c>
      <c r="AU182" s="182" t="s">
        <v>86</v>
      </c>
      <c r="AY182" s="18" t="s">
        <v>130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8" t="s">
        <v>84</v>
      </c>
      <c r="BK182" s="183">
        <f>ROUND(I182*H182,2)</f>
        <v>0</v>
      </c>
      <c r="BL182" s="18" t="s">
        <v>486</v>
      </c>
      <c r="BM182" s="182" t="s">
        <v>760</v>
      </c>
    </row>
    <row r="183" s="2" customFormat="1" ht="6.96" customHeight="1">
      <c r="A183" s="37"/>
      <c r="B183" s="59"/>
      <c r="C183" s="60"/>
      <c r="D183" s="60"/>
      <c r="E183" s="60"/>
      <c r="F183" s="60"/>
      <c r="G183" s="60"/>
      <c r="H183" s="60"/>
      <c r="I183" s="60"/>
      <c r="J183" s="60"/>
      <c r="K183" s="60"/>
      <c r="L183" s="38"/>
      <c r="M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</row>
  </sheetData>
  <autoFilter ref="C124:K18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Gaming\Lenovo</dc:creator>
  <cp:lastModifiedBy>Gaming\Lenovo</cp:lastModifiedBy>
  <dcterms:created xsi:type="dcterms:W3CDTF">2025-02-11T14:47:47Z</dcterms:created>
  <dcterms:modified xsi:type="dcterms:W3CDTF">2025-02-11T14:47:51Z</dcterms:modified>
</cp:coreProperties>
</file>